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filterPrivacy="1" codeName="ThisWorkbook" defaultThemeVersion="166925"/>
  <xr:revisionPtr revIDLastSave="168" documentId="8_{71180697-D90A-46C8-ABA0-207F3C0DEB38}" xr6:coauthVersionLast="47" xr6:coauthVersionMax="47" xr10:uidLastSave="{9E0FBB08-AA30-4985-AC5F-8E1F389F4C49}"/>
  <bookViews>
    <workbookView xWindow="-90" yWindow="0" windowWidth="17380" windowHeight="13770" firstSheet="3" activeTab="4" xr2:uid="{93A2556B-31A5-469F-8582-7AB25D32DAAC}"/>
  </bookViews>
  <sheets>
    <sheet name="Cover Page " sheetId="14" r:id="rId1"/>
    <sheet name="READ ME" sheetId="9" r:id="rId2"/>
    <sheet name="Inputs" sheetId="6" r:id="rId3"/>
    <sheet name="Exposure " sheetId="11" r:id="rId4"/>
    <sheet name="Risk Estimates" sheetId="12" r:id="rId5"/>
  </sheets>
  <externalReferences>
    <externalReference r:id="rId6"/>
  </externalReferences>
  <definedNames>
    <definedName name="_8_hr">8</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definedName>
    <definedName name="_AtRisk_SimSetting_ConvergenceTolerance" hidden="1">0.01</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8</definedName>
    <definedName name="_AtRisk_SimSetting_MultipleCPUManualCount" hidden="1">8</definedName>
    <definedName name="_AtRisk_SimSetting_MultipleCPUMode" hidden="1">2</definedName>
    <definedName name="_AtRisk_SimSetting_MultipleCPUModeV8" hidden="1">2</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0</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15</definedName>
    <definedName name="_AtRisk_SimSetting_ReportOptionReportsFileType" hidden="1">1</definedName>
    <definedName name="_AtRisk_SimSetting_ReportOptionSelectiveQR" hidden="1">FALSE</definedName>
    <definedName name="_AtRisk_SimSetting_ReportsList" hidden="1">15</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4" hidden="1">'Risk Estimates'!$A$8:$O$13</definedName>
    <definedName name="BW_default">'[1]Exposure Factors'!$C$4</definedName>
    <definedName name="BW_F">'[1]Exposure Factors'!$D$4</definedName>
    <definedName name="ED_8">'[1]List Values'!$H$6</definedName>
    <definedName name="EFID">'[1]List Values'!$H$11</definedName>
    <definedName name="ID">'[1]List Values'!$H$12</definedName>
    <definedName name="LT">'[1]List Values'!$H$15</definedName>
    <definedName name="Mol_Vol">'[1]List Values'!#REF!</definedName>
    <definedName name="MW">'[1]List Values'!#REF!</definedName>
    <definedName name="Pal_Workbook_GUID" hidden="1">"QFFA8IQU6YFGRFCXE7L4LIWR"</definedName>
    <definedName name="_xlnm.Print_Area" localSheetId="2">Inputs!$A$1:$D$33</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WorkBreathRate">'[1]Exposure Factors'!$C$10</definedName>
    <definedName name="WY_high">'[1]List Values'!$H$14</definedName>
    <definedName name="WY_mid">'[1]List Values'!$H$13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12" l="1"/>
  <c r="E16" i="12" s="1"/>
  <c r="D15" i="12"/>
  <c r="E15" i="12" s="1"/>
  <c r="D14" i="12"/>
  <c r="E14" i="12" s="1"/>
  <c r="D16" i="11"/>
  <c r="D17" i="11"/>
  <c r="D15" i="11"/>
  <c r="P15" i="11" s="1"/>
  <c r="P14" i="12" s="1"/>
  <c r="I16" i="12"/>
  <c r="H16" i="12"/>
  <c r="I15" i="12"/>
  <c r="H15" i="12"/>
  <c r="F14" i="12"/>
  <c r="P17" i="11"/>
  <c r="P16" i="12" s="1"/>
  <c r="O17" i="11"/>
  <c r="O16" i="12" s="1"/>
  <c r="N17" i="11"/>
  <c r="N16" i="12" s="1"/>
  <c r="M17" i="11"/>
  <c r="M16" i="12" s="1"/>
  <c r="L17" i="11"/>
  <c r="L16" i="12" s="1"/>
  <c r="K17" i="11"/>
  <c r="K16" i="12" s="1"/>
  <c r="J17" i="11"/>
  <c r="J16" i="12" s="1"/>
  <c r="I17" i="11"/>
  <c r="H17" i="11"/>
  <c r="G17" i="11"/>
  <c r="G16" i="12" s="1"/>
  <c r="F17" i="11"/>
  <c r="F16" i="12" s="1"/>
  <c r="E17" i="11"/>
  <c r="P16" i="11"/>
  <c r="P15" i="12" s="1"/>
  <c r="O16" i="11"/>
  <c r="O15" i="12" s="1"/>
  <c r="N16" i="11"/>
  <c r="N15" i="12" s="1"/>
  <c r="M16" i="11"/>
  <c r="M15" i="12" s="1"/>
  <c r="L16" i="11"/>
  <c r="L15" i="12" s="1"/>
  <c r="K16" i="11"/>
  <c r="K15" i="12" s="1"/>
  <c r="J16" i="11"/>
  <c r="J15" i="12" s="1"/>
  <c r="I16" i="11"/>
  <c r="H16" i="11"/>
  <c r="G16" i="11"/>
  <c r="G15" i="12" s="1"/>
  <c r="F16" i="11"/>
  <c r="F15" i="12" s="1"/>
  <c r="E16" i="11"/>
  <c r="G15" i="11"/>
  <c r="G14" i="12" s="1"/>
  <c r="F15" i="11"/>
  <c r="E15" i="11"/>
  <c r="H15" i="11" l="1"/>
  <c r="H14" i="12" s="1"/>
  <c r="I15" i="11"/>
  <c r="I14" i="12" s="1"/>
  <c r="J15" i="11"/>
  <c r="J14" i="12" s="1"/>
  <c r="K15" i="11"/>
  <c r="K14" i="12" s="1"/>
  <c r="L15" i="11"/>
  <c r="L14" i="12" s="1"/>
  <c r="M15" i="11"/>
  <c r="M14" i="12" s="1"/>
  <c r="N15" i="11"/>
  <c r="N14" i="12" s="1"/>
  <c r="O15" i="11"/>
  <c r="O14" i="12" s="1"/>
  <c r="D19" i="11" l="1"/>
  <c r="D20" i="11"/>
  <c r="D21" i="11"/>
  <c r="D22" i="11"/>
  <c r="E13" i="12" l="1"/>
  <c r="E12" i="12"/>
  <c r="E11" i="12"/>
  <c r="E10" i="12"/>
  <c r="E9" i="12"/>
  <c r="E11" i="11" l="1"/>
  <c r="P11" i="11" l="1"/>
  <c r="P10" i="12" s="1"/>
  <c r="P12" i="11"/>
  <c r="P11" i="12" s="1"/>
  <c r="P13" i="11"/>
  <c r="P12" i="12" s="1"/>
  <c r="P14" i="11"/>
  <c r="P13" i="12" s="1"/>
  <c r="P10" i="11"/>
  <c r="P9" i="12" s="1"/>
  <c r="J11" i="11"/>
  <c r="J10" i="12" s="1"/>
  <c r="J12" i="11"/>
  <c r="J11" i="12" s="1"/>
  <c r="J13" i="11"/>
  <c r="J12" i="12" s="1"/>
  <c r="J14" i="11"/>
  <c r="J13" i="12" s="1"/>
  <c r="J10" i="11"/>
  <c r="J9" i="12" s="1"/>
  <c r="E14" i="11" l="1"/>
  <c r="E13" i="11"/>
  <c r="E12" i="11"/>
  <c r="E10" i="11"/>
  <c r="F10" i="11"/>
  <c r="F9" i="12" s="1"/>
  <c r="G10" i="11"/>
  <c r="H10" i="11"/>
  <c r="I10" i="11"/>
  <c r="K10" i="11"/>
  <c r="L10" i="11"/>
  <c r="M10" i="11"/>
  <c r="N10" i="11"/>
  <c r="O10" i="11"/>
  <c r="F11" i="11"/>
  <c r="G11" i="11"/>
  <c r="H11" i="11"/>
  <c r="I11" i="11"/>
  <c r="K11" i="11"/>
  <c r="L11" i="11"/>
  <c r="M11" i="11"/>
  <c r="N11" i="11"/>
  <c r="O11" i="11"/>
  <c r="F12" i="11"/>
  <c r="G12" i="11"/>
  <c r="H12" i="11"/>
  <c r="I12" i="11"/>
  <c r="K12" i="11"/>
  <c r="L12" i="11"/>
  <c r="M12" i="11"/>
  <c r="N12" i="11"/>
  <c r="O12" i="11"/>
  <c r="F13" i="11"/>
  <c r="G13" i="11"/>
  <c r="H13" i="11"/>
  <c r="I13" i="11"/>
  <c r="K13" i="11"/>
  <c r="L13" i="11"/>
  <c r="M13" i="11"/>
  <c r="N13" i="11"/>
  <c r="O13" i="11"/>
  <c r="F14" i="11"/>
  <c r="G14" i="11"/>
  <c r="H14" i="11"/>
  <c r="I14" i="11"/>
  <c r="K14" i="11"/>
  <c r="L14" i="11"/>
  <c r="M14" i="11"/>
  <c r="N14" i="11"/>
  <c r="O14" i="11"/>
  <c r="K10" i="12" l="1"/>
  <c r="K11" i="12"/>
  <c r="K12" i="12"/>
  <c r="K13" i="12"/>
  <c r="K9" i="12"/>
  <c r="O10" i="12" l="1"/>
  <c r="O11" i="12"/>
  <c r="O12" i="12"/>
  <c r="O13" i="12"/>
  <c r="O9" i="12"/>
  <c r="N10" i="12"/>
  <c r="N11" i="12"/>
  <c r="N12" i="12"/>
  <c r="N13" i="12"/>
  <c r="L10" i="12"/>
  <c r="M10" i="12"/>
  <c r="L11" i="12"/>
  <c r="M11" i="12"/>
  <c r="L12" i="12"/>
  <c r="M12" i="12"/>
  <c r="L13" i="12"/>
  <c r="M13" i="12"/>
  <c r="N9" i="12"/>
  <c r="M9" i="12"/>
  <c r="L9" i="12"/>
  <c r="H10" i="12"/>
  <c r="I10" i="12"/>
  <c r="H11" i="12"/>
  <c r="I11" i="12"/>
  <c r="H12" i="12"/>
  <c r="I12" i="12"/>
  <c r="H13" i="12"/>
  <c r="I13" i="12"/>
  <c r="I9" i="12"/>
  <c r="H9" i="12"/>
  <c r="G10" i="12"/>
  <c r="G11" i="12"/>
  <c r="G12" i="12"/>
  <c r="G13" i="12"/>
  <c r="G9" i="12"/>
  <c r="F13" i="12"/>
  <c r="F12" i="12"/>
  <c r="F11" i="12"/>
  <c r="F10" i="12"/>
  <c r="C24" i="6" l="1"/>
  <c r="B24" i="6"/>
</calcChain>
</file>

<file path=xl/sharedStrings.xml><?xml version="1.0" encoding="utf-8"?>
<sst xmlns="http://schemas.openxmlformats.org/spreadsheetml/2006/main" count="138" uniqueCount="101">
  <si>
    <t>Fish Ingestion Risk Calculator for Diethylhexyl Phthalate (DEHP)</t>
  </si>
  <si>
    <t>CASRN: 117-81-7</t>
  </si>
  <si>
    <t>December 2025</t>
  </si>
  <si>
    <t>Inputs</t>
  </si>
  <si>
    <t>Details</t>
  </si>
  <si>
    <t>SWC</t>
  </si>
  <si>
    <t>According to EFAST guidance, "the distinction between acute and chronic fish ingestion is made on the basis of daily ingestion rate. The mean long-term fish ingestion rate is used to calculate chronic exposures and the mean serving size is used to calculate acute fish ingestion exposures for adults. This is in contrast to drinking water estimates, where the distinction between acute and chronic values is made on the basis of stream flows and on ingestion rates. The reason for this difference is that it takes time for chemical concentrations to accumulate in fish; therefore, the harmonic mean flow is used to calculate concentrations for both acute and chronic scenarios. It is not appropriate to use a very low streamflow value that occurs rarely as the basis for calculating a chemical residue in fish."</t>
  </si>
  <si>
    <t>BAF</t>
  </si>
  <si>
    <t xml:space="preserve">BAF is used because it considers exposure from the water column </t>
  </si>
  <si>
    <t>Fish Ingestion Rate</t>
  </si>
  <si>
    <t>Age Group*</t>
  </si>
  <si>
    <r>
      <t>Mean BW (kg)</t>
    </r>
    <r>
      <rPr>
        <b/>
        <i/>
        <vertAlign val="superscript"/>
        <sz val="11"/>
        <color rgb="FF000000"/>
        <rFont val="Calibri"/>
        <family val="2"/>
        <scheme val="minor"/>
      </rPr>
      <t>a</t>
    </r>
  </si>
  <si>
    <t>Fish Ingestion Rate (g/kg-day)</t>
  </si>
  <si>
    <t>50th Percentile</t>
  </si>
  <si>
    <t>90th percentile</t>
  </si>
  <si>
    <r>
      <t>Infant (&lt;1 year)</t>
    </r>
    <r>
      <rPr>
        <i/>
        <vertAlign val="superscript"/>
        <sz val="11"/>
        <color rgb="FF000000"/>
        <rFont val="Calibri"/>
        <family val="2"/>
        <scheme val="minor"/>
      </rPr>
      <t>b</t>
    </r>
  </si>
  <si>
    <t>N/A</t>
  </si>
  <si>
    <r>
      <rPr>
        <sz val="11"/>
        <color rgb="FF000000"/>
        <rFont val="Calibri"/>
        <family val="2"/>
        <scheme val="minor"/>
      </rPr>
      <t>Young toddler (1 to &lt;2 years)</t>
    </r>
    <r>
      <rPr>
        <i/>
        <vertAlign val="superscript"/>
        <sz val="11"/>
        <color rgb="FF000000"/>
        <rFont val="Calibri"/>
        <family val="2"/>
        <scheme val="minor"/>
      </rPr>
      <t>b</t>
    </r>
  </si>
  <si>
    <t>Table 20a. 50th and 90th percentile IR is 0.6 and 4.7, respectively. Divide by BW of 11.4 to derive IR in g/kg-day</t>
  </si>
  <si>
    <r>
      <rPr>
        <sz val="11"/>
        <color rgb="FF000000"/>
        <rFont val="Calibri"/>
        <family val="2"/>
        <scheme val="minor"/>
      </rPr>
      <t>Toddler (2 to &lt;3 years)</t>
    </r>
    <r>
      <rPr>
        <i/>
        <vertAlign val="superscript"/>
        <sz val="11"/>
        <color rgb="FF000000"/>
        <rFont val="Calibri"/>
        <family val="2"/>
        <scheme val="minor"/>
      </rPr>
      <t>b</t>
    </r>
  </si>
  <si>
    <t>Table 20a. 50th and 90th percentile IR is 0.6 and 4.7, respectively. Divide by BW of 13.8 to derive IR in g/kg-day</t>
  </si>
  <si>
    <r>
      <rPr>
        <sz val="11"/>
        <color rgb="FF000000"/>
        <rFont val="Calibri"/>
        <family val="2"/>
        <scheme val="minor"/>
      </rPr>
      <t>Small child (3 to &lt;6 years)</t>
    </r>
    <r>
      <rPr>
        <i/>
        <vertAlign val="superscript"/>
        <sz val="11"/>
        <color rgb="FF000000"/>
        <rFont val="Calibri"/>
        <family val="2"/>
        <scheme val="minor"/>
      </rPr>
      <t>b</t>
    </r>
  </si>
  <si>
    <t>Table 20a. 50th and 90th percentile IR is 0.7 and 5.8, respectively. Divide by BW of 18.6 to derive IR in g/kg-day</t>
  </si>
  <si>
    <r>
      <rPr>
        <sz val="11"/>
        <color rgb="FF000000"/>
        <rFont val="Calibri"/>
        <family val="2"/>
        <scheme val="minor"/>
      </rPr>
      <t>Child (6 to &lt;11 years)</t>
    </r>
    <r>
      <rPr>
        <i/>
        <vertAlign val="superscript"/>
        <sz val="11"/>
        <color rgb="FF000000"/>
        <rFont val="Calibri"/>
        <family val="2"/>
        <scheme val="minor"/>
      </rPr>
      <t>b</t>
    </r>
  </si>
  <si>
    <t>Table 20a. 50th and 90th percentile IR is 1.1 and 7.7, respectively. Divide by BW of 31.8 to derive IR in g/kg-day</t>
  </si>
  <si>
    <r>
      <rPr>
        <sz val="11"/>
        <color rgb="FF000000"/>
        <rFont val="Calibri"/>
        <family val="2"/>
        <scheme val="minor"/>
      </rPr>
      <t>Teen (11 to &lt;16 years)</t>
    </r>
    <r>
      <rPr>
        <i/>
        <vertAlign val="superscript"/>
        <sz val="11"/>
        <color rgb="FF000000"/>
        <rFont val="Calibri"/>
        <family val="2"/>
        <scheme val="minor"/>
      </rPr>
      <t>b</t>
    </r>
  </si>
  <si>
    <t>Table 20a. 50th and 90th percentile IR is 1.1 and 8.3, respectively. Divide by BW of 56.8 to derive IR in g/kg-day</t>
  </si>
  <si>
    <r>
      <rPr>
        <sz val="11"/>
        <color rgb="FF000000"/>
        <rFont val="Calibri"/>
        <family val="2"/>
        <scheme val="minor"/>
      </rPr>
      <t>Adult (16 to &lt;70 years)</t>
    </r>
    <r>
      <rPr>
        <i/>
        <vertAlign val="superscript"/>
        <sz val="11"/>
        <color rgb="FF000000"/>
        <rFont val="Calibri"/>
        <family val="2"/>
        <scheme val="minor"/>
      </rPr>
      <t>c</t>
    </r>
  </si>
  <si>
    <r>
      <t xml:space="preserve">Even though Table 9a is for adults </t>
    </r>
    <r>
      <rPr>
        <sz val="11"/>
        <color theme="1"/>
        <rFont val="Calibri"/>
        <family val="2"/>
      </rPr>
      <t>≥</t>
    </r>
    <r>
      <rPr>
        <sz val="11"/>
        <color theme="1"/>
        <rFont val="Calibri"/>
        <family val="2"/>
        <scheme val="minor"/>
      </rPr>
      <t>21, those rates were used and divided by 80 kg. The 90th percentile rate is 22 and not sure where HBCD got 22.2. TCEP used 22.2 as well, but it's a minor difference.</t>
    </r>
  </si>
  <si>
    <r>
      <rPr>
        <sz val="11"/>
        <color rgb="FF000000"/>
        <rFont val="Calibri"/>
        <family val="2"/>
        <scheme val="minor"/>
      </rPr>
      <t>Subsistence fisher (adult)</t>
    </r>
    <r>
      <rPr>
        <i/>
        <vertAlign val="superscript"/>
        <sz val="11"/>
        <color rgb="FF000000"/>
        <rFont val="Calibri"/>
        <family val="2"/>
        <scheme val="minor"/>
      </rPr>
      <t>d</t>
    </r>
  </si>
  <si>
    <r>
      <rPr>
        <i/>
        <vertAlign val="superscript"/>
        <sz val="11"/>
        <color rgb="FF000000"/>
        <rFont val="Calibri"/>
        <family val="2"/>
        <scheme val="minor"/>
      </rPr>
      <t>a</t>
    </r>
    <r>
      <rPr>
        <sz val="11"/>
        <color rgb="FF000000"/>
        <rFont val="Calibri"/>
        <family val="2"/>
        <scheme val="minor"/>
      </rPr>
      <t xml:space="preserve"> {U.S. EPA, 2011, 786546}, Table 8-1</t>
    </r>
  </si>
  <si>
    <r>
      <rPr>
        <vertAlign val="superscript"/>
        <sz val="11"/>
        <color theme="1"/>
        <rFont val="Calibri"/>
        <family val="2"/>
        <scheme val="minor"/>
      </rPr>
      <t>b</t>
    </r>
    <r>
      <rPr>
        <sz val="11"/>
        <color theme="1"/>
        <rFont val="Calibri"/>
        <family val="2"/>
        <scheme val="minor"/>
      </rPr>
      <t xml:space="preserve"> {U.S. EPA, 2014, 3809132}, Table 20a</t>
    </r>
  </si>
  <si>
    <r>
      <rPr>
        <vertAlign val="superscript"/>
        <sz val="11"/>
        <color theme="1"/>
        <rFont val="Calibri"/>
        <family val="2"/>
        <scheme val="minor"/>
      </rPr>
      <t>c</t>
    </r>
    <r>
      <rPr>
        <sz val="11"/>
        <color theme="1"/>
        <rFont val="Calibri"/>
        <family val="2"/>
        <scheme val="minor"/>
      </rPr>
      <t xml:space="preserve"> {U.S. EPA, 2014, 3809132}, Table 9a</t>
    </r>
  </si>
  <si>
    <r>
      <rPr>
        <vertAlign val="superscript"/>
        <sz val="11"/>
        <color theme="1"/>
        <rFont val="Calibri"/>
        <family val="2"/>
        <scheme val="minor"/>
      </rPr>
      <t>d</t>
    </r>
    <r>
      <rPr>
        <sz val="11"/>
        <color theme="1"/>
        <rFont val="Calibri"/>
        <family val="2"/>
        <scheme val="minor"/>
      </rPr>
      <t xml:space="preserve"> {U.S. EPA, 2000, 19428}</t>
    </r>
  </si>
  <si>
    <t>*The IR in the OW publication is in g/day, and we wanted to account for BW by deriving an IR in g/kg-day. The BW for different age groups that are found in the Exposure Factors Handbook do not match the age groups for the IRs. As you pointed out, they are only for groups &lt;21 and &gt;21. See table below for details on how we derived our IRs. Despite including IRs for different age groups, we only used the adult IR because it was most conservative.</t>
  </si>
  <si>
    <t>Note: For subsistence fisher, we only have a single value and only for adults. Use the same ingestion rate for acute, chronic, and cancer estimates and vary the PODs to estimate acute, chronic, or cancer risks.</t>
  </si>
  <si>
    <t>ED and AT</t>
  </si>
  <si>
    <r>
      <t>The years within an age group (</t>
    </r>
    <r>
      <rPr>
        <i/>
        <sz val="11"/>
        <color theme="1"/>
        <rFont val="Calibri"/>
        <family val="2"/>
        <scheme val="minor"/>
      </rPr>
      <t>e.g.</t>
    </r>
    <r>
      <rPr>
        <sz val="11"/>
        <color theme="1"/>
        <rFont val="Calibri"/>
        <family val="2"/>
        <scheme val="minor"/>
      </rPr>
      <t xml:space="preserve">, 1 year for infants) was used for the exposure duration and averaging time, so they cancel out for ADR and ADD. </t>
    </r>
  </si>
  <si>
    <t>INPUTS SELECTED FOR EXPOSURE AND RISK EQUATIONS</t>
  </si>
  <si>
    <t>Exposure Inputs</t>
  </si>
  <si>
    <t>ADR/Acute</t>
  </si>
  <si>
    <t>ADD/Chronic</t>
  </si>
  <si>
    <t>Source / Notes</t>
  </si>
  <si>
    <t>SWC based on water solubility limit (µg/L)</t>
  </si>
  <si>
    <r>
      <t>NTP (2000)</t>
    </r>
    <r>
      <rPr>
        <u/>
        <sz val="11"/>
        <rFont val="Calibri"/>
        <family val="2"/>
        <scheme val="minor"/>
      </rPr>
      <t>;</t>
    </r>
  </si>
  <si>
    <t>BAF (modeled, Arnot-Gobas) (L/kg)</t>
  </si>
  <si>
    <t>Vethaak et al. (2005)</t>
  </si>
  <si>
    <t>BCF (L/kg)</t>
  </si>
  <si>
    <t>Empirical fish tissue conc (mg/kg)</t>
  </si>
  <si>
    <t>CF1 (mg/µg)</t>
  </si>
  <si>
    <t>CF2 (kg/g)</t>
  </si>
  <si>
    <t>ED (day for ADR, years for ADR, LADD)</t>
  </si>
  <si>
    <t>AT (day for ADR, years for ADR, LADD)</t>
  </si>
  <si>
    <t>Fish Ingestion Rate (IR) (g/kg-day, general population)</t>
  </si>
  <si>
    <t>Refer to ReadMe tab</t>
  </si>
  <si>
    <t>Infant (&lt;1 year)</t>
  </si>
  <si>
    <t>Young toddler (1 to &lt;2 years)</t>
  </si>
  <si>
    <t>Toddler (2 to &lt;3 years)</t>
  </si>
  <si>
    <t>Small child (3 to &lt;6 years)</t>
  </si>
  <si>
    <t>Child (6 to &lt;11 years)</t>
  </si>
  <si>
    <t>Teen ( 11 to &lt; 16 years)</t>
  </si>
  <si>
    <t xml:space="preserve">Adult (16 to &lt;70 years) </t>
  </si>
  <si>
    <t>Fish Ingestion Rate (IR) (g/kg-day, subsistence fisher)</t>
  </si>
  <si>
    <t>Adult (16-&lt;70 years)</t>
  </si>
  <si>
    <t>Fish Ingestion Rate (IR)(g/kg-day, tribal population)</t>
  </si>
  <si>
    <t>Adult (current, 16+ years)</t>
  </si>
  <si>
    <t>U.S. EPA (2011)</t>
  </si>
  <si>
    <t>Adult (current, 95th percentile, 18+ years)</t>
  </si>
  <si>
    <t>Polissar et al. (2016)</t>
  </si>
  <si>
    <t>Adult (heritage)</t>
  </si>
  <si>
    <t>Hazard Values</t>
  </si>
  <si>
    <t>PODs (mg/kg-day for non-cancer)</t>
  </si>
  <si>
    <t>Benchmark</t>
  </si>
  <si>
    <t>Data Source</t>
  </si>
  <si>
    <t>Flow Rate (m3/d)</t>
  </si>
  <si>
    <t>Wastewater Treatment (% removal)</t>
  </si>
  <si>
    <t>Water Conc. (µg/L)</t>
  </si>
  <si>
    <t>Fish Tissue Conc. (mg/kg)</t>
  </si>
  <si>
    <t>ADR, Adults</t>
  </si>
  <si>
    <t>ADR, Toddler 1 to &lt;2 Years</t>
  </si>
  <si>
    <t xml:space="preserve">ADD, Adults </t>
  </si>
  <si>
    <t>Gen Pop, 90th IR</t>
  </si>
  <si>
    <t>Subsistence Fisher</t>
  </si>
  <si>
    <t>Tribal, Current Mean</t>
  </si>
  <si>
    <t>Tribal, Current 95th</t>
  </si>
  <si>
    <t>Tribal, Heritage</t>
  </si>
  <si>
    <t>Gen Pop, Mean IR</t>
  </si>
  <si>
    <t>Water solubility limit</t>
  </si>
  <si>
    <t>-</t>
  </si>
  <si>
    <t>Plastic Compounding, High-end from TRI Modeling</t>
  </si>
  <si>
    <t>Use of atuomotive care products, High-end from Generic Scenario Modeling (P50 flow)</t>
  </si>
  <si>
    <t>Use of atuomotive care products, High-end from Generic Scenario Modeling (P75 flow)</t>
  </si>
  <si>
    <t>Use of atuomotive care products, High-end from Generic Scenario Modeling (P90 flow)</t>
  </si>
  <si>
    <t xml:space="preserve">Exceeds water solubility limit </t>
  </si>
  <si>
    <t>Flow Rate</t>
  </si>
  <si>
    <t xml:space="preserve">Acute MOEs, Adults </t>
  </si>
  <si>
    <t>Acute MOE, Toddler (1 to &lt;2 Years)</t>
  </si>
  <si>
    <t>Chronic MOEs</t>
  </si>
  <si>
    <t>Gen Pop,
90th IR</t>
  </si>
  <si>
    <t>Tribal,
Current Mean</t>
  </si>
  <si>
    <t>MOE &lt; Benchmark MOE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</si>
</sst>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3">
    <font>
      <sz val="11"/>
      <color theme="1"/>
      <name val="Calibri"/>
      <family val="2"/>
      <scheme val="minor"/>
    </font>
    <font>
      <b/>
      <sz val="11"/>
      <color theme="1"/>
      <name val="Calibri"/>
      <family val="2"/>
      <scheme val="minor"/>
    </font>
    <font>
      <vertAlign val="superscript"/>
      <sz val="11"/>
      <color theme="1"/>
      <name val="Calibri"/>
      <family val="2"/>
      <scheme val="minor"/>
    </font>
    <font>
      <sz val="8"/>
      <name val="Calibri"/>
      <family val="2"/>
      <scheme val="minor"/>
    </font>
    <font>
      <sz val="10"/>
      <color rgb="FF000000"/>
      <name val="Times New Roman"/>
      <family val="1"/>
    </font>
    <font>
      <sz val="11"/>
      <color theme="1"/>
      <name val="Times New Roman"/>
      <family val="1"/>
    </font>
    <font>
      <b/>
      <i/>
      <sz val="14"/>
      <color theme="1"/>
      <name val="Times New Roman"/>
      <family val="1"/>
    </font>
    <font>
      <sz val="11"/>
      <color rgb="FFFF0000"/>
      <name val="Calibri"/>
      <family val="2"/>
      <scheme val="minor"/>
    </font>
    <font>
      <sz val="11"/>
      <name val="Calibri"/>
      <family val="2"/>
      <scheme val="minor"/>
    </font>
    <font>
      <b/>
      <sz val="14"/>
      <color theme="1"/>
      <name val="Calibri"/>
      <family val="2"/>
      <scheme val="minor"/>
    </font>
    <font>
      <i/>
      <sz val="11"/>
      <color theme="1"/>
      <name val="Calibri"/>
      <family val="2"/>
      <scheme val="minor"/>
    </font>
    <font>
      <sz val="11"/>
      <color theme="1"/>
      <name val="Calibri"/>
      <family val="2"/>
    </font>
    <font>
      <b/>
      <sz val="11"/>
      <color rgb="FF000000"/>
      <name val="Calibri"/>
      <family val="2"/>
      <scheme val="minor"/>
    </font>
    <font>
      <sz val="11"/>
      <color rgb="FF000000"/>
      <name val="Calibri"/>
      <family val="2"/>
      <scheme val="minor"/>
    </font>
    <font>
      <b/>
      <i/>
      <vertAlign val="superscript"/>
      <sz val="11"/>
      <color rgb="FF000000"/>
      <name val="Calibri"/>
      <family val="2"/>
      <scheme val="minor"/>
    </font>
    <font>
      <i/>
      <vertAlign val="superscript"/>
      <sz val="11"/>
      <color rgb="FF000000"/>
      <name val="Calibri"/>
      <family val="2"/>
      <scheme val="minor"/>
    </font>
    <font>
      <u/>
      <sz val="11"/>
      <color theme="10"/>
      <name val="Calibri"/>
      <family val="2"/>
      <scheme val="minor"/>
    </font>
    <font>
      <sz val="11"/>
      <color theme="1"/>
      <name val="Calibri"/>
      <family val="2"/>
      <scheme val="minor"/>
    </font>
    <font>
      <b/>
      <sz val="11"/>
      <name val="Calibri"/>
      <family val="2"/>
      <scheme val="minor"/>
    </font>
    <font>
      <b/>
      <sz val="16"/>
      <color theme="1"/>
      <name val="Times New Roman"/>
      <family val="1"/>
    </font>
    <font>
      <sz val="12"/>
      <color rgb="FFFF0000"/>
      <name val="Times New Roman"/>
      <family val="1"/>
    </font>
    <font>
      <b/>
      <sz val="18"/>
      <color theme="1"/>
      <name val="Times New Roman"/>
      <family val="1"/>
    </font>
    <font>
      <u/>
      <sz val="11"/>
      <name val="Calibri"/>
      <family val="2"/>
      <scheme val="minor"/>
    </font>
  </fonts>
  <fills count="12">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4" tint="0.79998168889431442"/>
        <bgColor indexed="65"/>
      </patternFill>
    </fill>
    <fill>
      <patternFill patternType="solid">
        <fgColor rgb="FFFFCCCC"/>
        <bgColor indexed="64"/>
      </patternFill>
    </fill>
    <fill>
      <patternFill patternType="solid">
        <fgColor theme="7"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theme="2"/>
      </left>
      <right/>
      <top/>
      <bottom/>
      <diagonal/>
    </border>
    <border>
      <left style="thin">
        <color theme="2"/>
      </left>
      <right/>
      <top style="thin">
        <color theme="2"/>
      </top>
      <bottom style="thin">
        <color theme="2"/>
      </bottom>
      <diagonal/>
    </border>
    <border>
      <left/>
      <right/>
      <top style="thin">
        <color theme="2"/>
      </top>
      <bottom style="thin">
        <color theme="2"/>
      </bottom>
      <diagonal/>
    </border>
    <border>
      <left/>
      <right style="thin">
        <color theme="2"/>
      </right>
      <top style="thin">
        <color theme="2"/>
      </top>
      <bottom style="thin">
        <color theme="2"/>
      </bottom>
      <diagonal/>
    </border>
    <border>
      <left/>
      <right style="thin">
        <color theme="2" tint="-9.9978637043366805E-2"/>
      </right>
      <top/>
      <bottom style="thin">
        <color indexed="64"/>
      </bottom>
      <diagonal/>
    </border>
    <border>
      <left/>
      <right style="thin">
        <color theme="2" tint="-9.9978637043366805E-2"/>
      </right>
      <top/>
      <bottom/>
      <diagonal/>
    </border>
    <border>
      <left/>
      <right/>
      <top style="thin">
        <color indexed="64"/>
      </top>
      <bottom/>
      <diagonal/>
    </border>
    <border>
      <left/>
      <right style="thin">
        <color indexed="64"/>
      </right>
      <top style="thin">
        <color indexed="64"/>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double">
        <color indexed="64"/>
      </bottom>
      <diagonal/>
    </border>
    <border>
      <left style="thin">
        <color indexed="64"/>
      </left>
      <right style="thin">
        <color indexed="64"/>
      </right>
      <top style="double">
        <color indexed="64"/>
      </top>
      <bottom style="thin">
        <color indexed="64"/>
      </bottom>
      <diagonal/>
    </border>
    <border>
      <left/>
      <right/>
      <top/>
      <bottom style="thin">
        <color rgb="FF000000"/>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s>
  <cellStyleXfs count="6">
    <xf numFmtId="0" fontId="0" fillId="0" borderId="0"/>
    <xf numFmtId="0" fontId="4" fillId="0" borderId="0"/>
    <xf numFmtId="0" fontId="16" fillId="0" borderId="0" applyNumberFormat="0" applyFill="0" applyBorder="0" applyAlignment="0" applyProtection="0"/>
    <xf numFmtId="43" fontId="17" fillId="0" borderId="0" applyFont="0" applyFill="0" applyBorder="0" applyAlignment="0" applyProtection="0"/>
    <xf numFmtId="0" fontId="17" fillId="9" borderId="0" applyNumberFormat="0" applyBorder="0" applyAlignment="0" applyProtection="0"/>
    <xf numFmtId="0" fontId="17" fillId="0" borderId="0"/>
  </cellStyleXfs>
  <cellXfs count="137">
    <xf numFmtId="0" fontId="0" fillId="0" borderId="0" xfId="0"/>
    <xf numFmtId="0" fontId="0" fillId="3" borderId="0" xfId="0" applyFill="1" applyProtection="1"/>
    <xf numFmtId="0" fontId="0" fillId="0" borderId="0" xfId="0" applyProtection="1"/>
    <xf numFmtId="0" fontId="1" fillId="0" borderId="0" xfId="0" applyFont="1" applyFill="1" applyAlignment="1" applyProtection="1">
      <alignment horizontal="center" vertical="center"/>
    </xf>
    <xf numFmtId="0" fontId="0" fillId="0" borderId="0" xfId="0" applyFill="1" applyAlignment="1" applyProtection="1">
      <alignment horizontal="center" vertical="center"/>
    </xf>
    <xf numFmtId="0" fontId="0" fillId="0" borderId="0" xfId="0" applyFill="1" applyAlignment="1" applyProtection="1">
      <alignment vertical="top" wrapText="1"/>
    </xf>
    <xf numFmtId="0" fontId="0" fillId="0" borderId="0" xfId="0" applyAlignment="1" applyProtection="1">
      <alignment horizontal="center" vertical="center"/>
    </xf>
    <xf numFmtId="0" fontId="1" fillId="6" borderId="11" xfId="0" applyFont="1" applyFill="1" applyBorder="1" applyAlignment="1" applyProtection="1">
      <alignment horizontal="center"/>
    </xf>
    <xf numFmtId="0" fontId="1" fillId="6" borderId="12" xfId="0" applyFont="1" applyFill="1" applyBorder="1" applyAlignment="1" applyProtection="1">
      <alignment horizontal="center"/>
    </xf>
    <xf numFmtId="0" fontId="13" fillId="0" borderId="13" xfId="0" applyFont="1" applyBorder="1" applyAlignment="1" applyProtection="1">
      <alignment horizontal="left" vertical="center"/>
    </xf>
    <xf numFmtId="0" fontId="0" fillId="0" borderId="14" xfId="0" applyBorder="1" applyAlignment="1" applyProtection="1">
      <alignment horizontal="center" vertical="center"/>
    </xf>
    <xf numFmtId="0" fontId="0" fillId="0" borderId="15" xfId="0" applyBorder="1" applyAlignment="1" applyProtection="1">
      <alignment horizontal="center" vertical="center"/>
    </xf>
    <xf numFmtId="0" fontId="13" fillId="0" borderId="10" xfId="0" applyFont="1" applyBorder="1" applyAlignment="1" applyProtection="1">
      <alignment horizontal="left" vertical="center"/>
    </xf>
    <xf numFmtId="0" fontId="0" fillId="0" borderId="11" xfId="0" applyBorder="1" applyAlignment="1" applyProtection="1">
      <alignment horizontal="center" vertical="center"/>
    </xf>
    <xf numFmtId="0" fontId="0" fillId="0" borderId="12" xfId="0" applyBorder="1" applyAlignment="1" applyProtection="1">
      <alignment horizontal="center" vertical="center"/>
    </xf>
    <xf numFmtId="0" fontId="13" fillId="0" borderId="16" xfId="0" applyFont="1" applyBorder="1" applyAlignment="1" applyProtection="1">
      <alignment horizontal="left" vertical="center"/>
    </xf>
    <xf numFmtId="0" fontId="0" fillId="0" borderId="17" xfId="0" applyBorder="1" applyAlignment="1" applyProtection="1">
      <alignment horizontal="center" vertical="center"/>
    </xf>
    <xf numFmtId="0" fontId="0" fillId="0" borderId="22" xfId="0" applyBorder="1" applyProtection="1"/>
    <xf numFmtId="0" fontId="0" fillId="0" borderId="23" xfId="0" applyBorder="1" applyProtection="1"/>
    <xf numFmtId="0" fontId="0" fillId="0" borderId="24" xfId="0" applyBorder="1" applyProtection="1"/>
    <xf numFmtId="0" fontId="0" fillId="0" borderId="0" xfId="0" applyAlignment="1" applyProtection="1">
      <alignment horizontal="center"/>
    </xf>
    <xf numFmtId="0" fontId="0" fillId="0" borderId="0" xfId="0" applyFill="1" applyProtection="1"/>
    <xf numFmtId="0" fontId="0" fillId="6" borderId="34" xfId="0" applyFill="1" applyBorder="1" applyProtection="1"/>
    <xf numFmtId="0" fontId="1" fillId="6" borderId="34" xfId="0" applyFont="1" applyFill="1" applyBorder="1" applyAlignment="1" applyProtection="1">
      <alignment horizontal="center"/>
    </xf>
    <xf numFmtId="0" fontId="0" fillId="0" borderId="36" xfId="0" applyBorder="1" applyAlignment="1" applyProtection="1">
      <alignment vertical="center"/>
    </xf>
    <xf numFmtId="0" fontId="16" fillId="0" borderId="1" xfId="2" applyBorder="1" applyProtection="1"/>
    <xf numFmtId="0" fontId="0" fillId="0" borderId="0" xfId="0" applyFill="1" applyAlignment="1" applyProtection="1">
      <alignment vertical="center"/>
    </xf>
    <xf numFmtId="0" fontId="0" fillId="0" borderId="0" xfId="0" applyAlignment="1" applyProtection="1">
      <alignment vertical="center"/>
    </xf>
    <xf numFmtId="0" fontId="8" fillId="0" borderId="1" xfId="0" applyFont="1" applyBorder="1" applyAlignment="1" applyProtection="1">
      <alignment vertical="center" wrapText="1"/>
    </xf>
    <xf numFmtId="11" fontId="8" fillId="5" borderId="1" xfId="0" applyNumberFormat="1" applyFont="1" applyFill="1" applyBorder="1" applyAlignment="1" applyProtection="1">
      <alignment horizontal="center" vertical="center"/>
    </xf>
    <xf numFmtId="0" fontId="8" fillId="0" borderId="1" xfId="0" applyFont="1" applyBorder="1" applyAlignment="1" applyProtection="1">
      <alignment horizontal="left" vertical="center" wrapText="1"/>
    </xf>
    <xf numFmtId="0" fontId="7" fillId="0" borderId="0" xfId="0" applyFont="1" applyFill="1" applyAlignment="1" applyProtection="1">
      <alignment vertical="center"/>
    </xf>
    <xf numFmtId="11" fontId="0" fillId="0" borderId="0" xfId="0" applyNumberFormat="1" applyFill="1" applyAlignment="1" applyProtection="1">
      <alignment vertical="center"/>
    </xf>
    <xf numFmtId="0" fontId="0" fillId="0" borderId="1" xfId="0" applyFill="1" applyBorder="1" applyAlignment="1" applyProtection="1">
      <alignment vertical="center" wrapText="1"/>
    </xf>
    <xf numFmtId="11" fontId="8" fillId="0" borderId="1" xfId="0" applyNumberFormat="1" applyFont="1" applyFill="1" applyBorder="1" applyAlignment="1" applyProtection="1">
      <alignment horizontal="center" vertical="center"/>
    </xf>
    <xf numFmtId="0" fontId="0" fillId="0" borderId="5" xfId="0" applyBorder="1" applyAlignment="1" applyProtection="1">
      <alignment vertical="center"/>
    </xf>
    <xf numFmtId="0" fontId="8" fillId="0" borderId="1" xfId="2" applyFont="1" applyBorder="1" applyAlignment="1" applyProtection="1">
      <alignment vertical="center" wrapText="1"/>
    </xf>
    <xf numFmtId="0" fontId="0" fillId="0" borderId="37" xfId="0" applyBorder="1" applyProtection="1"/>
    <xf numFmtId="0" fontId="0" fillId="0" borderId="1" xfId="0" applyBorder="1" applyAlignment="1" applyProtection="1">
      <alignment horizontal="center"/>
    </xf>
    <xf numFmtId="0" fontId="7" fillId="0" borderId="0" xfId="0" applyFont="1" applyFill="1" applyAlignment="1" applyProtection="1">
      <alignment horizontal="left" vertical="center"/>
    </xf>
    <xf numFmtId="0" fontId="0" fillId="0" borderId="0" xfId="0" applyFill="1" applyAlignment="1" applyProtection="1">
      <alignment horizontal="left" vertical="center"/>
    </xf>
    <xf numFmtId="0" fontId="0" fillId="0" borderId="0" xfId="0" applyAlignment="1" applyProtection="1">
      <alignment horizontal="left" vertical="center"/>
    </xf>
    <xf numFmtId="0" fontId="0" fillId="0" borderId="1" xfId="0" applyBorder="1" applyAlignment="1" applyProtection="1">
      <alignment vertical="center"/>
    </xf>
    <xf numFmtId="0" fontId="8" fillId="5" borderId="1" xfId="0" applyFont="1" applyFill="1" applyBorder="1" applyAlignment="1" applyProtection="1">
      <alignment horizontal="center" vertical="center"/>
    </xf>
    <xf numFmtId="0" fontId="16" fillId="0" borderId="1" xfId="2" applyBorder="1" applyAlignment="1" applyProtection="1">
      <alignment vertical="center" wrapText="1"/>
    </xf>
    <xf numFmtId="0" fontId="0" fillId="0" borderId="1" xfId="0" applyBorder="1" applyProtection="1"/>
    <xf numFmtId="0" fontId="0" fillId="4" borderId="2" xfId="0" applyFill="1" applyBorder="1" applyProtection="1"/>
    <xf numFmtId="0" fontId="0" fillId="4" borderId="3" xfId="0" applyFill="1" applyBorder="1" applyProtection="1"/>
    <xf numFmtId="0" fontId="0" fillId="4" borderId="1" xfId="0" applyFill="1" applyBorder="1" applyProtection="1"/>
    <xf numFmtId="0" fontId="7" fillId="0" borderId="0" xfId="0" applyFont="1" applyFill="1" applyProtection="1"/>
    <xf numFmtId="0" fontId="0" fillId="4" borderId="1" xfId="0" applyFill="1" applyBorder="1" applyAlignment="1" applyProtection="1">
      <alignment wrapText="1"/>
    </xf>
    <xf numFmtId="0" fontId="0" fillId="0" borderId="1" xfId="0" applyBorder="1" applyAlignment="1" applyProtection="1">
      <alignment wrapText="1"/>
    </xf>
    <xf numFmtId="0" fontId="0" fillId="3" borderId="0" xfId="0" applyFill="1" applyBorder="1" applyProtection="1"/>
    <xf numFmtId="0" fontId="0" fillId="3" borderId="0" xfId="0" applyFill="1" applyAlignment="1" applyProtection="1">
      <alignment horizontal="center" vertical="center"/>
    </xf>
    <xf numFmtId="0" fontId="18" fillId="8" borderId="1" xfId="0" applyFont="1" applyFill="1" applyBorder="1" applyAlignment="1" applyProtection="1">
      <alignment horizontal="center" vertical="center" wrapText="1"/>
    </xf>
    <xf numFmtId="0" fontId="1" fillId="8" borderId="32" xfId="0" applyFont="1" applyFill="1" applyBorder="1" applyAlignment="1" applyProtection="1">
      <alignment horizontal="center" vertical="center" wrapText="1"/>
    </xf>
    <xf numFmtId="0" fontId="1" fillId="7" borderId="32" xfId="0" applyFont="1" applyFill="1" applyBorder="1" applyAlignment="1" applyProtection="1">
      <alignment horizontal="center" vertical="center" wrapText="1"/>
    </xf>
    <xf numFmtId="0" fontId="0" fillId="0" borderId="0" xfId="0" applyAlignment="1" applyProtection="1">
      <alignment horizontal="center" vertical="center" wrapText="1"/>
    </xf>
    <xf numFmtId="11" fontId="8" fillId="0" borderId="0" xfId="0" applyNumberFormat="1" applyFont="1" applyBorder="1" applyAlignment="1" applyProtection="1">
      <alignment horizontal="center"/>
    </xf>
    <xf numFmtId="2" fontId="0" fillId="0" borderId="0" xfId="3" applyNumberFormat="1" applyFont="1" applyAlignment="1" applyProtection="1">
      <alignment horizontal="center" vertical="center"/>
    </xf>
    <xf numFmtId="11" fontId="0" fillId="8" borderId="0" xfId="0" applyNumberFormat="1" applyFill="1" applyAlignment="1" applyProtection="1">
      <alignment horizontal="center" vertical="center"/>
    </xf>
    <xf numFmtId="11" fontId="17" fillId="9" borderId="0" xfId="4" applyNumberFormat="1" applyAlignment="1" applyProtection="1">
      <alignment horizontal="center" vertical="center"/>
    </xf>
    <xf numFmtId="11" fontId="0" fillId="9" borderId="0" xfId="4" applyNumberFormat="1" applyFont="1" applyAlignment="1" applyProtection="1">
      <alignment horizontal="center" vertical="center"/>
    </xf>
    <xf numFmtId="164" fontId="8" fillId="0" borderId="0" xfId="3" applyNumberFormat="1" applyFont="1" applyAlignment="1" applyProtection="1">
      <alignment horizontal="center" vertical="center"/>
    </xf>
    <xf numFmtId="3" fontId="0" fillId="0" borderId="0" xfId="0" applyNumberFormat="1" applyBorder="1" applyAlignment="1" applyProtection="1">
      <alignment horizontal="center"/>
    </xf>
    <xf numFmtId="4" fontId="0" fillId="0" borderId="0" xfId="3" applyNumberFormat="1" applyFont="1" applyAlignment="1" applyProtection="1">
      <alignment horizontal="center" vertical="center"/>
    </xf>
    <xf numFmtId="0" fontId="0" fillId="0" borderId="0" xfId="0" applyBorder="1" applyAlignment="1" applyProtection="1">
      <alignment horizontal="center"/>
    </xf>
    <xf numFmtId="3" fontId="8" fillId="0" borderId="0" xfId="0" applyNumberFormat="1" applyFont="1" applyAlignment="1" applyProtection="1">
      <alignment horizontal="center" vertical="center"/>
    </xf>
    <xf numFmtId="1" fontId="0" fillId="0" borderId="0" xfId="3" applyNumberFormat="1" applyFont="1" applyAlignment="1" applyProtection="1">
      <alignment horizontal="center"/>
    </xf>
    <xf numFmtId="0" fontId="0" fillId="3" borderId="0" xfId="0" applyFill="1" applyAlignment="1" applyProtection="1">
      <alignment horizontal="center"/>
    </xf>
    <xf numFmtId="0" fontId="18" fillId="8" borderId="2" xfId="0" applyFont="1" applyFill="1" applyBorder="1" applyAlignment="1" applyProtection="1">
      <alignment vertical="center"/>
    </xf>
    <xf numFmtId="0" fontId="18" fillId="8" borderId="3" xfId="0" applyFont="1" applyFill="1" applyBorder="1" applyAlignment="1" applyProtection="1">
      <alignment vertical="center"/>
    </xf>
    <xf numFmtId="0" fontId="1" fillId="8" borderId="33" xfId="0" applyFont="1" applyFill="1" applyBorder="1" applyAlignment="1" applyProtection="1">
      <alignment horizontal="center" vertical="center" wrapText="1"/>
    </xf>
    <xf numFmtId="0" fontId="1" fillId="7" borderId="33" xfId="0" applyFont="1" applyFill="1" applyBorder="1" applyAlignment="1" applyProtection="1">
      <alignment horizontal="center" vertical="center" wrapText="1"/>
    </xf>
    <xf numFmtId="3" fontId="0" fillId="8" borderId="0" xfId="0" applyNumberFormat="1" applyFill="1" applyAlignment="1" applyProtection="1">
      <alignment horizontal="center" vertical="center"/>
    </xf>
    <xf numFmtId="3" fontId="0" fillId="7" borderId="0" xfId="0" applyNumberFormat="1" applyFill="1" applyAlignment="1" applyProtection="1">
      <alignment horizontal="center" vertical="center"/>
    </xf>
    <xf numFmtId="0" fontId="0" fillId="10" borderId="0" xfId="0" applyFill="1" applyProtection="1"/>
    <xf numFmtId="0" fontId="0" fillId="11" borderId="0" xfId="0" applyFill="1" applyProtection="1"/>
    <xf numFmtId="0" fontId="0" fillId="0" borderId="0" xfId="0" applyBorder="1" applyAlignment="1" applyProtection="1">
      <alignment horizontal="center" vertical="center"/>
    </xf>
    <xf numFmtId="11" fontId="0" fillId="8" borderId="0" xfId="0" applyNumberFormat="1" applyFill="1" applyBorder="1" applyAlignment="1" applyProtection="1">
      <alignment horizontal="center" vertical="center"/>
    </xf>
    <xf numFmtId="11" fontId="17" fillId="9" borderId="0" xfId="4" applyNumberFormat="1" applyBorder="1" applyAlignment="1" applyProtection="1">
      <alignment horizontal="center" vertical="center"/>
    </xf>
    <xf numFmtId="0" fontId="1" fillId="8" borderId="38" xfId="0" applyFont="1" applyFill="1" applyBorder="1" applyAlignment="1" applyProtection="1">
      <alignment horizontal="center" vertical="center" wrapText="1"/>
    </xf>
    <xf numFmtId="0" fontId="5" fillId="3" borderId="0" xfId="0" applyFont="1" applyFill="1"/>
    <xf numFmtId="0" fontId="0" fillId="3" borderId="0" xfId="0" applyFill="1"/>
    <xf numFmtId="0" fontId="19" fillId="3" borderId="0" xfId="0" applyFont="1" applyFill="1" applyAlignment="1">
      <alignment horizontal="center" vertical="center" wrapText="1"/>
    </xf>
    <xf numFmtId="2" fontId="8" fillId="0" borderId="1" xfId="0" applyNumberFormat="1" applyFont="1" applyBorder="1" applyAlignment="1">
      <alignment horizontal="center" vertical="center"/>
    </xf>
    <xf numFmtId="0" fontId="0" fillId="0" borderId="1" xfId="0" applyBorder="1" applyAlignment="1">
      <alignment horizontal="center"/>
    </xf>
    <xf numFmtId="0" fontId="16" fillId="0" borderId="39" xfId="2" applyFill="1" applyBorder="1" applyAlignment="1" applyProtection="1">
      <alignment vertical="center"/>
    </xf>
    <xf numFmtId="0" fontId="0" fillId="0" borderId="1" xfId="0" applyBorder="1"/>
    <xf numFmtId="11" fontId="0" fillId="0" borderId="0" xfId="0" applyNumberFormat="1" applyAlignment="1" applyProtection="1">
      <alignment horizontal="center" vertical="center"/>
    </xf>
    <xf numFmtId="0" fontId="0" fillId="0" borderId="0" xfId="0" applyAlignment="1" applyProtection="1">
      <alignment horizontal="center" vertical="center"/>
    </xf>
    <xf numFmtId="0" fontId="18" fillId="8" borderId="3" xfId="0" applyFont="1" applyFill="1" applyBorder="1" applyAlignment="1" applyProtection="1">
      <alignment horizontal="center" vertical="center"/>
    </xf>
    <xf numFmtId="0" fontId="20" fillId="3" borderId="0" xfId="0" applyFont="1" applyFill="1" applyAlignment="1">
      <alignment horizontal="center"/>
    </xf>
    <xf numFmtId="17" fontId="20" fillId="3" borderId="0" xfId="0" quotePrefix="1" applyNumberFormat="1" applyFont="1" applyFill="1" applyAlignment="1">
      <alignment horizontal="center"/>
    </xf>
    <xf numFmtId="0" fontId="21" fillId="3" borderId="0" xfId="0" applyFont="1" applyFill="1" applyAlignment="1">
      <alignment horizontal="center" vertical="center" wrapText="1"/>
    </xf>
    <xf numFmtId="49" fontId="6" fillId="3" borderId="0" xfId="0" quotePrefix="1" applyNumberFormat="1" applyFont="1" applyFill="1" applyAlignment="1">
      <alignment horizontal="center"/>
    </xf>
    <xf numFmtId="0" fontId="1" fillId="0" borderId="0" xfId="0" applyFont="1" applyFill="1" applyAlignment="1" applyProtection="1">
      <alignment horizontal="center"/>
    </xf>
    <xf numFmtId="0" fontId="0" fillId="0" borderId="0" xfId="0" applyFill="1" applyAlignment="1" applyProtection="1">
      <alignment horizontal="left" vertical="top" wrapText="1"/>
    </xf>
    <xf numFmtId="0" fontId="0" fillId="3" borderId="21" xfId="0" applyFill="1" applyBorder="1" applyAlignment="1" applyProtection="1">
      <alignment horizontal="left" vertical="top" wrapText="1"/>
    </xf>
    <xf numFmtId="0" fontId="0" fillId="3" borderId="0" xfId="0" applyFill="1" applyAlignment="1" applyProtection="1">
      <alignment horizontal="left" vertical="top" wrapText="1"/>
    </xf>
    <xf numFmtId="0" fontId="0" fillId="3" borderId="21" xfId="0" applyFill="1" applyBorder="1" applyAlignment="1" applyProtection="1">
      <alignment horizontal="left" wrapText="1"/>
    </xf>
    <xf numFmtId="0" fontId="0" fillId="3" borderId="0" xfId="0" applyFill="1" applyAlignment="1" applyProtection="1">
      <alignment horizontal="left" wrapText="1"/>
    </xf>
    <xf numFmtId="0" fontId="1" fillId="6" borderId="8" xfId="0" applyFont="1" applyFill="1" applyBorder="1" applyAlignment="1" applyProtection="1">
      <alignment horizontal="center" vertical="center"/>
    </xf>
    <xf numFmtId="0" fontId="1" fillId="6" borderId="10" xfId="0" applyFont="1" applyFill="1" applyBorder="1" applyAlignment="1" applyProtection="1">
      <alignment horizontal="center" vertical="center"/>
    </xf>
    <xf numFmtId="0" fontId="0" fillId="3" borderId="18" xfId="0" applyFill="1" applyBorder="1" applyAlignment="1" applyProtection="1">
      <alignment wrapText="1"/>
    </xf>
    <xf numFmtId="0" fontId="0" fillId="3" borderId="0" xfId="0" applyFill="1" applyAlignment="1" applyProtection="1">
      <alignment wrapText="1"/>
    </xf>
    <xf numFmtId="0" fontId="1" fillId="6" borderId="9" xfId="0" applyFont="1" applyFill="1" applyBorder="1" applyAlignment="1" applyProtection="1">
      <alignment horizontal="center"/>
    </xf>
    <xf numFmtId="0" fontId="1" fillId="6" borderId="28" xfId="0" applyFont="1" applyFill="1" applyBorder="1" applyAlignment="1" applyProtection="1">
      <alignment horizontal="center"/>
    </xf>
    <xf numFmtId="0" fontId="12" fillId="6" borderId="9" xfId="0" applyFont="1" applyFill="1" applyBorder="1" applyAlignment="1" applyProtection="1">
      <alignment horizontal="center" vertical="center"/>
    </xf>
    <xf numFmtId="0" fontId="12" fillId="6" borderId="11" xfId="0" applyFont="1" applyFill="1" applyBorder="1" applyAlignment="1" applyProtection="1">
      <alignment horizontal="center" vertical="center"/>
    </xf>
    <xf numFmtId="0" fontId="0" fillId="0" borderId="0" xfId="0" applyAlignment="1" applyProtection="1">
      <alignment horizontal="center" vertical="center"/>
    </xf>
    <xf numFmtId="0" fontId="0" fillId="3" borderId="6" xfId="0" applyFill="1" applyBorder="1" applyAlignment="1" applyProtection="1">
      <alignment horizontal="left"/>
    </xf>
    <xf numFmtId="0" fontId="0" fillId="3" borderId="7" xfId="0" applyFill="1" applyBorder="1" applyAlignment="1" applyProtection="1">
      <alignment horizontal="left"/>
    </xf>
    <xf numFmtId="0" fontId="0" fillId="3" borderId="20" xfId="0" applyFill="1" applyBorder="1" applyAlignment="1" applyProtection="1">
      <alignment horizontal="left"/>
    </xf>
    <xf numFmtId="0" fontId="0" fillId="3" borderId="18" xfId="0" applyFill="1" applyBorder="1" applyAlignment="1" applyProtection="1">
      <alignment horizontal="left"/>
    </xf>
    <xf numFmtId="0" fontId="0" fillId="3" borderId="0" xfId="0" applyFill="1" applyBorder="1" applyAlignment="1" applyProtection="1">
      <alignment horizontal="left"/>
    </xf>
    <xf numFmtId="0" fontId="0" fillId="3" borderId="19" xfId="0" applyFill="1" applyBorder="1" applyAlignment="1" applyProtection="1">
      <alignment horizontal="left"/>
    </xf>
    <xf numFmtId="0" fontId="13" fillId="3" borderId="29" xfId="0" applyFont="1" applyFill="1" applyBorder="1" applyAlignment="1" applyProtection="1">
      <alignment horizontal="left"/>
    </xf>
    <xf numFmtId="0" fontId="13" fillId="3" borderId="27" xfId="0" applyFont="1" applyFill="1" applyBorder="1" applyAlignment="1" applyProtection="1">
      <alignment horizontal="left"/>
    </xf>
    <xf numFmtId="0" fontId="13" fillId="3" borderId="30" xfId="0" applyFont="1" applyFill="1" applyBorder="1" applyAlignment="1" applyProtection="1">
      <alignment horizontal="left"/>
    </xf>
    <xf numFmtId="0" fontId="0" fillId="0" borderId="31" xfId="0" applyBorder="1" applyAlignment="1" applyProtection="1">
      <alignment horizontal="center" vertical="center"/>
    </xf>
    <xf numFmtId="0" fontId="0" fillId="0" borderId="4" xfId="0" applyBorder="1" applyAlignment="1" applyProtection="1">
      <alignment horizontal="center" vertical="center"/>
    </xf>
    <xf numFmtId="0" fontId="1" fillId="2" borderId="1" xfId="0" applyFont="1" applyFill="1" applyBorder="1" applyAlignment="1" applyProtection="1">
      <alignment horizontal="center"/>
    </xf>
    <xf numFmtId="0" fontId="9" fillId="3" borderId="0" xfId="0" applyFont="1" applyFill="1" applyAlignment="1" applyProtection="1">
      <alignment horizontal="left" vertical="center"/>
    </xf>
    <xf numFmtId="0" fontId="9" fillId="3" borderId="26" xfId="0" applyFont="1" applyFill="1" applyBorder="1" applyAlignment="1" applyProtection="1">
      <alignment horizontal="left" vertical="center"/>
    </xf>
    <xf numFmtId="0" fontId="9" fillId="3" borderId="7" xfId="0" applyFont="1" applyFill="1" applyBorder="1" applyAlignment="1" applyProtection="1">
      <alignment horizontal="left" vertical="center"/>
    </xf>
    <xf numFmtId="0" fontId="9" fillId="3" borderId="25" xfId="0" applyFont="1" applyFill="1" applyBorder="1" applyAlignment="1" applyProtection="1">
      <alignment horizontal="left" vertical="center"/>
    </xf>
    <xf numFmtId="0" fontId="18" fillId="7" borderId="6" xfId="0" applyFont="1" applyFill="1" applyBorder="1" applyAlignment="1" applyProtection="1">
      <alignment horizontal="center" vertical="center"/>
    </xf>
    <xf numFmtId="0" fontId="18" fillId="7" borderId="7" xfId="0" applyFont="1" applyFill="1" applyBorder="1" applyAlignment="1" applyProtection="1">
      <alignment horizontal="center" vertical="center"/>
    </xf>
    <xf numFmtId="0" fontId="18" fillId="8" borderId="31" xfId="0" applyFont="1" applyFill="1" applyBorder="1" applyAlignment="1" applyProtection="1">
      <alignment horizontal="center" vertical="center"/>
    </xf>
    <xf numFmtId="0" fontId="18" fillId="8" borderId="3" xfId="0" applyFont="1" applyFill="1" applyBorder="1" applyAlignment="1" applyProtection="1">
      <alignment horizontal="center" vertical="center"/>
    </xf>
    <xf numFmtId="0" fontId="1" fillId="6" borderId="14" xfId="0" applyFont="1" applyFill="1" applyBorder="1" applyAlignment="1" applyProtection="1">
      <alignment horizontal="center" vertical="center" wrapText="1"/>
    </xf>
    <xf numFmtId="0" fontId="1" fillId="6" borderId="35" xfId="0" applyFont="1" applyFill="1" applyBorder="1" applyAlignment="1" applyProtection="1">
      <alignment horizontal="center" vertical="center" wrapText="1"/>
    </xf>
    <xf numFmtId="0" fontId="1" fillId="6" borderId="14"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1" fillId="6" borderId="1" xfId="0" applyFont="1" applyFill="1" applyBorder="1" applyAlignment="1" applyProtection="1">
      <alignment horizontal="center" vertical="center" wrapText="1"/>
    </xf>
    <xf numFmtId="0" fontId="1" fillId="6" borderId="32" xfId="0" applyFont="1" applyFill="1" applyBorder="1" applyAlignment="1" applyProtection="1">
      <alignment horizontal="center" vertical="center" wrapText="1"/>
    </xf>
  </cellXfs>
  <cellStyles count="6">
    <cellStyle name="20% - Accent1" xfId="4" builtinId="30"/>
    <cellStyle name="Comma" xfId="3" builtinId="3"/>
    <cellStyle name="Hyperlink" xfId="2" builtinId="8"/>
    <cellStyle name="Normal" xfId="0" builtinId="0"/>
    <cellStyle name="Normal 2" xfId="1" xr:uid="{D787870C-E00C-4741-ACD7-CE381AE8B59B}"/>
    <cellStyle name="Normal 4" xfId="5" xr:uid="{A7C04223-CEC6-4027-87A7-FAEC1A418A94}"/>
  </cellStyles>
  <dxfs count="4">
    <dxf>
      <font>
        <color rgb="FF9C0006"/>
      </font>
      <fill>
        <patternFill>
          <bgColor rgb="FFFFC7CE"/>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FFCCCC"/>
      <color rgb="FFFF9999"/>
      <color rgb="FFFF9B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2.xml.rels><?xml version="1.0" encoding="UTF-8" standalone="yes"?>
<Relationships xmlns="http://schemas.openxmlformats.org/package/2006/relationships"><Relationship Id="rId1" Type="http://schemas.openxmlformats.org/officeDocument/2006/relationships/hyperlink" Target="https://hero.epa.gov/hero/index.cfm/reference/details/reference_id/5353181" TargetMode="External"/></Relationships>
</file>

<file path=xl/drawings/drawing1.xml><?xml version="1.0" encoding="utf-8"?>
<xdr:wsDr xmlns:xdr="http://schemas.openxmlformats.org/drawingml/2006/spreadsheetDrawing" xmlns:a="http://schemas.openxmlformats.org/drawingml/2006/main">
  <xdr:twoCellAnchor>
    <xdr:from>
      <xdr:col>0</xdr:col>
      <xdr:colOff>1</xdr:colOff>
      <xdr:row>1</xdr:row>
      <xdr:rowOff>1</xdr:rowOff>
    </xdr:from>
    <xdr:to>
      <xdr:col>5</xdr:col>
      <xdr:colOff>604630</xdr:colOff>
      <xdr:row>18</xdr:row>
      <xdr:rowOff>170123</xdr:rowOff>
    </xdr:to>
    <mc:AlternateContent xmlns:mc="http://schemas.openxmlformats.org/markup-compatibility/2006" xmlns:a14="http://schemas.microsoft.com/office/drawing/2010/main">
      <mc:Choice Requires="a14">
        <xdr:sp macro="" textlink="">
          <xdr:nvSpPr>
            <xdr:cNvPr id="3" name="TextBox 5">
              <a:extLst>
                <a:ext uri="{FF2B5EF4-FFF2-40B4-BE49-F238E27FC236}">
                  <a16:creationId xmlns:a16="http://schemas.microsoft.com/office/drawing/2014/main" id="{286F25F2-40F0-4247-8AE5-75EF6C6ECF19}"/>
                </a:ext>
              </a:extLst>
            </xdr:cNvPr>
            <xdr:cNvSpPr txBox="1"/>
          </xdr:nvSpPr>
          <xdr:spPr>
            <a:xfrm>
              <a:off x="1" y="185058"/>
              <a:ext cx="7440858" cy="331609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indent="0" algn="l">
                <a:lnSpc>
                  <a:spcPct val="100000"/>
                </a:lnSpc>
                <a:spcBef>
                  <a:spcPts val="0"/>
                </a:spcBef>
                <a:spcAft>
                  <a:spcPts val="0"/>
                </a:spcAft>
              </a:pPr>
              <a14:m>
                <m:oMathPara xmlns:m="http://schemas.openxmlformats.org/officeDocument/2006/math">
                  <m:oMathParaPr>
                    <m:jc m:val="centerGroup"/>
                  </m:oMathParaPr>
                  <m:oMath xmlns:m="http://schemas.openxmlformats.org/officeDocument/2006/math">
                    <m:r>
                      <a:rPr lang="en-US" sz="1800" b="0" i="1" kern="1200">
                        <a:solidFill>
                          <a:schemeClr val="tx1"/>
                        </a:solidFill>
                        <a:effectLst/>
                        <a:latin typeface="Cambria Math" panose="02040503050406030204" pitchFamily="18" charset="0"/>
                        <a:ea typeface="+mn-ea"/>
                        <a:cs typeface="+mn-cs"/>
                      </a:rPr>
                      <m:t>𝐴𝐷𝑅</m:t>
                    </m:r>
                    <m:r>
                      <a:rPr lang="en-US" sz="1800" b="0" i="1" kern="1200">
                        <a:solidFill>
                          <a:schemeClr val="tx1"/>
                        </a:solidFill>
                        <a:effectLst/>
                        <a:latin typeface="Cambria Math" panose="02040503050406030204" pitchFamily="18" charset="0"/>
                        <a:ea typeface="+mn-ea"/>
                        <a:cs typeface="+mn-cs"/>
                      </a:rPr>
                      <m:t> </m:t>
                    </m:r>
                    <m:r>
                      <a:rPr lang="en-US" sz="1800" b="0" i="1" kern="1200">
                        <a:solidFill>
                          <a:schemeClr val="tx1"/>
                        </a:solidFill>
                        <a:effectLst/>
                        <a:latin typeface="Cambria Math" panose="02040503050406030204" pitchFamily="18" charset="0"/>
                        <a:ea typeface="+mn-ea"/>
                        <a:cs typeface="+mn-cs"/>
                      </a:rPr>
                      <m:t>𝑜𝑟</m:t>
                    </m:r>
                    <m:r>
                      <a:rPr lang="en-US" sz="1800" b="0" i="1" kern="1200">
                        <a:solidFill>
                          <a:schemeClr val="tx1"/>
                        </a:solidFill>
                        <a:effectLst/>
                        <a:latin typeface="Cambria Math" panose="02040503050406030204" pitchFamily="18" charset="0"/>
                        <a:ea typeface="+mn-ea"/>
                        <a:cs typeface="+mn-cs"/>
                      </a:rPr>
                      <m:t> </m:t>
                    </m:r>
                    <m:r>
                      <a:rPr lang="en-US" sz="1800" b="0" i="1" kern="1200">
                        <a:solidFill>
                          <a:schemeClr val="tx1"/>
                        </a:solidFill>
                        <a:effectLst/>
                        <a:latin typeface="Cambria Math" panose="02040503050406030204" pitchFamily="18" charset="0"/>
                        <a:ea typeface="+mn-ea"/>
                        <a:cs typeface="+mn-cs"/>
                      </a:rPr>
                      <m:t>𝐴𝐷𝐷</m:t>
                    </m:r>
                    <m:r>
                      <a:rPr lang="en-US" sz="1800" b="0" i="1" kern="1200">
                        <a:solidFill>
                          <a:schemeClr val="tx1"/>
                        </a:solidFill>
                        <a:effectLst/>
                        <a:latin typeface="Cambria Math" panose="02040503050406030204" pitchFamily="18" charset="0"/>
                        <a:ea typeface="+mn-ea"/>
                        <a:cs typeface="+mn-cs"/>
                      </a:rPr>
                      <m:t>= </m:t>
                    </m:r>
                    <m:f>
                      <m:fPr>
                        <m:ctrlPr>
                          <a:rPr lang="en-US" sz="1800" b="0" i="1" kern="1200">
                            <a:solidFill>
                              <a:schemeClr val="tx1"/>
                            </a:solidFill>
                            <a:effectLst/>
                            <a:latin typeface="Cambria Math" panose="02040503050406030204" pitchFamily="18" charset="0"/>
                            <a:ea typeface="+mn-ea"/>
                            <a:cs typeface="+mn-cs"/>
                          </a:rPr>
                        </m:ctrlPr>
                      </m:fPr>
                      <m:num>
                        <m:r>
                          <a:rPr lang="en-US" sz="1800" b="0" i="1" kern="1200">
                            <a:solidFill>
                              <a:schemeClr val="tx1"/>
                            </a:solidFill>
                            <a:effectLst/>
                            <a:latin typeface="Cambria Math" panose="02040503050406030204" pitchFamily="18" charset="0"/>
                            <a:ea typeface="+mn-ea"/>
                            <a:cs typeface="+mn-cs"/>
                          </a:rPr>
                          <m:t>𝑆𝑊𝐶</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𝐵𝐴𝐹</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𝐼𝑅</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𝐶𝐹</m:t>
                        </m:r>
                        <m:r>
                          <a:rPr lang="en-US" sz="1800" b="0" i="1" kern="1200">
                            <a:solidFill>
                              <a:schemeClr val="tx1"/>
                            </a:solidFill>
                            <a:effectLst/>
                            <a:latin typeface="Cambria Math" panose="02040503050406030204" pitchFamily="18" charset="0"/>
                            <a:ea typeface="+mn-ea"/>
                            <a:cs typeface="+mn-cs"/>
                          </a:rPr>
                          <m:t>1×</m:t>
                        </m:r>
                        <m:r>
                          <a:rPr lang="en-US" sz="1800" b="0" i="1" kern="1200">
                            <a:solidFill>
                              <a:schemeClr val="tx1"/>
                            </a:solidFill>
                            <a:effectLst/>
                            <a:latin typeface="Cambria Math" panose="02040503050406030204" pitchFamily="18" charset="0"/>
                            <a:ea typeface="+mn-ea"/>
                            <a:cs typeface="+mn-cs"/>
                          </a:rPr>
                          <m:t>𝐶𝐹</m:t>
                        </m:r>
                        <m:r>
                          <a:rPr lang="en-US" sz="1800" b="0" i="1" kern="1200">
                            <a:solidFill>
                              <a:schemeClr val="tx1"/>
                            </a:solidFill>
                            <a:effectLst/>
                            <a:latin typeface="Cambria Math" panose="02040503050406030204" pitchFamily="18" charset="0"/>
                            <a:ea typeface="+mn-ea"/>
                            <a:cs typeface="+mn-cs"/>
                          </a:rPr>
                          <m:t>2×</m:t>
                        </m:r>
                        <m:r>
                          <a:rPr lang="en-US" sz="1800" b="0" i="1" kern="1200">
                            <a:solidFill>
                              <a:schemeClr val="tx1"/>
                            </a:solidFill>
                            <a:effectLst/>
                            <a:latin typeface="Cambria Math" panose="02040503050406030204" pitchFamily="18" charset="0"/>
                            <a:ea typeface="+mn-ea"/>
                            <a:cs typeface="+mn-cs"/>
                          </a:rPr>
                          <m:t>𝐸𝐷</m:t>
                        </m:r>
                      </m:num>
                      <m:den>
                        <m:r>
                          <a:rPr lang="en-US" sz="1800" b="0" i="1" kern="1200">
                            <a:solidFill>
                              <a:schemeClr val="tx1"/>
                            </a:solidFill>
                            <a:effectLst/>
                            <a:latin typeface="Cambria Math" panose="02040503050406030204" pitchFamily="18" charset="0"/>
                            <a:ea typeface="+mn-ea"/>
                            <a:cs typeface="+mn-cs"/>
                          </a:rPr>
                          <m:t>𝐴𝑇</m:t>
                        </m:r>
                      </m:den>
                    </m:f>
                  </m:oMath>
                </m:oMathPara>
              </a14:m>
              <a:endParaRPr lang="en-US" sz="1400">
                <a:solidFill>
                  <a:schemeClr val="tx1"/>
                </a:solidFill>
                <a:latin typeface="+mn-lt"/>
                <a:ea typeface="+mn-lt"/>
                <a:cs typeface="+mn-lt"/>
              </a:endParaRPr>
            </a:p>
            <a:p>
              <a:pPr marL="0" indent="0" algn="l"/>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ADR</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Acute dose rate (acute) (mg/kg-day)</a:t>
              </a:r>
            </a:p>
            <a:p>
              <a:pPr marL="0" indent="0" algn="l"/>
              <a:r>
                <a:rPr lang="en-US" sz="1400">
                  <a:solidFill>
                    <a:schemeClr val="tx1"/>
                  </a:solidFill>
                  <a:latin typeface="+mn-lt"/>
                  <a:ea typeface="+mn-lt"/>
                  <a:cs typeface="+mn-lt"/>
                </a:rPr>
                <a:t>ADD</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Average daily dose (chronic) (mg/kg-day)</a:t>
              </a:r>
            </a:p>
            <a:p>
              <a:pPr marL="0" indent="0" algn="l"/>
              <a:r>
                <a:rPr lang="en-US" sz="1400">
                  <a:solidFill>
                    <a:schemeClr val="tx1"/>
                  </a:solidFill>
                  <a:latin typeface="+mn-lt"/>
                  <a:ea typeface="+mn-lt"/>
                  <a:cs typeface="+mn-lt"/>
                </a:rPr>
                <a:t>SWC   =  Surface Water (dissolved) concentration (µg/L)</a:t>
              </a:r>
            </a:p>
            <a:p>
              <a:pPr marL="0" indent="0" algn="l"/>
              <a:r>
                <a:rPr lang="en-US" sz="1400">
                  <a:solidFill>
                    <a:schemeClr val="tx1"/>
                  </a:solidFill>
                  <a:latin typeface="+mn-lt"/>
                  <a:ea typeface="+mn-lt"/>
                  <a:cs typeface="+mn-lt"/>
                </a:rPr>
                <a:t>BAF    =  Bioconcentration factor (L/kg)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IR*     =  Age-specific fish ingestion rate (g/kg bw-day)</a:t>
              </a:r>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CF1</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Conversion factor mg/µg</a:t>
              </a:r>
            </a:p>
            <a:p>
              <a:pPr marL="0" indent="0" algn="l"/>
              <a:r>
                <a:rPr lang="en-US" sz="1400">
                  <a:solidFill>
                    <a:schemeClr val="tx1"/>
                  </a:solidFill>
                  <a:latin typeface="+mn-lt"/>
                  <a:ea typeface="+mn-lt"/>
                  <a:cs typeface="+mn-lt"/>
                </a:rPr>
                <a:t>CF2    =  Conversion factor kg/g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ED*   =  Exposure duration (years)</a:t>
              </a:r>
            </a:p>
            <a:p>
              <a:pPr marL="0" indent="0" algn="l"/>
              <a:r>
                <a:rPr lang="en-US" sz="1400">
                  <a:solidFill>
                    <a:schemeClr val="accent1">
                      <a:lumMod val="75000"/>
                    </a:schemeClr>
                  </a:solidFill>
                  <a:latin typeface="+mn-lt"/>
                  <a:ea typeface="+mn-lt"/>
                  <a:cs typeface="+mn-lt"/>
                </a:rPr>
                <a:t>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Averaging time (years)</a:t>
              </a:r>
              <a:r>
                <a:rPr lang="en-US" sz="1400">
                  <a:solidFill>
                    <a:schemeClr val="tx1"/>
                  </a:solidFill>
                  <a:latin typeface="+mn-lt"/>
                  <a:ea typeface="+mn-lt"/>
                  <a:cs typeface="+mn-lt"/>
                </a:rPr>
                <a:t>	</a:t>
              </a:r>
              <a:endParaRPr lang="en-US" sz="1400" b="1">
                <a:solidFill>
                  <a:schemeClr val="accent1">
                    <a:lumMod val="75000"/>
                  </a:schemeClr>
                </a:solidFill>
                <a:latin typeface="+mn-lt"/>
                <a:ea typeface="+mn-lt"/>
                <a:cs typeface="+mn-lt"/>
              </a:endParaRPr>
            </a:p>
            <a:p>
              <a:pPr marL="0" indent="0" algn="l"/>
              <a:endParaRPr lang="en-US" sz="1200" b="1">
                <a:solidFill>
                  <a:schemeClr val="accent1">
                    <a:lumMod val="75000"/>
                  </a:schemeClr>
                </a:solidFill>
                <a:latin typeface="+mn-lt"/>
                <a:ea typeface="+mn-lt"/>
                <a:cs typeface="+mn-lt"/>
              </a:endParaRPr>
            </a:p>
            <a:p>
              <a:pPr marL="0" indent="0" algn="l"/>
              <a:r>
                <a:rPr lang="en-US" sz="1400" b="1">
                  <a:solidFill>
                    <a:schemeClr val="accent1">
                      <a:lumMod val="75000"/>
                    </a:schemeClr>
                  </a:solidFill>
                  <a:latin typeface="+mn-lt"/>
                  <a:ea typeface="+mn-lt"/>
                  <a:cs typeface="+mn-lt"/>
                </a:rPr>
                <a:t>*These inputs can be modified for different receptors (including by tribal populations)</a:t>
              </a:r>
            </a:p>
          </xdr:txBody>
        </xdr:sp>
      </mc:Choice>
      <mc:Fallback xmlns="">
        <xdr:sp macro="" textlink="">
          <xdr:nvSpPr>
            <xdr:cNvPr id="3" name="TextBox 5">
              <a:extLst>
                <a:ext uri="{FF2B5EF4-FFF2-40B4-BE49-F238E27FC236}">
                  <a16:creationId xmlns:a16="http://schemas.microsoft.com/office/drawing/2014/main" id="{286F25F2-40F0-4247-8AE5-75EF6C6ECF19}"/>
                </a:ext>
              </a:extLst>
            </xdr:cNvPr>
            <xdr:cNvSpPr txBox="1"/>
          </xdr:nvSpPr>
          <xdr:spPr>
            <a:xfrm>
              <a:off x="1" y="185058"/>
              <a:ext cx="7440858" cy="331609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indent="0" algn="l">
                <a:lnSpc>
                  <a:spcPct val="100000"/>
                </a:lnSpc>
                <a:spcBef>
                  <a:spcPts val="0"/>
                </a:spcBef>
                <a:spcAft>
                  <a:spcPts val="0"/>
                </a:spcAft>
              </a:pPr>
              <a:r>
                <a:rPr lang="en-US" sz="1800" b="0" i="0" kern="1200">
                  <a:solidFill>
                    <a:schemeClr val="tx1"/>
                  </a:solidFill>
                  <a:effectLst/>
                  <a:latin typeface="Cambria Math" panose="02040503050406030204" pitchFamily="18" charset="0"/>
                  <a:ea typeface="+mn-ea"/>
                  <a:cs typeface="+mn-cs"/>
                </a:rPr>
                <a:t>𝐴𝐷𝑅 𝑜𝑟 𝐴𝐷𝐷=  (𝑆𝑊𝐶×𝐵𝐴𝐹×𝐼𝑅×𝐶𝐹1×𝐶𝐹2×𝐸𝐷)/𝐴𝑇</a:t>
              </a:r>
              <a:endParaRPr lang="en-US" sz="1400">
                <a:solidFill>
                  <a:schemeClr val="tx1"/>
                </a:solidFill>
                <a:latin typeface="+mn-lt"/>
                <a:ea typeface="+mn-lt"/>
                <a:cs typeface="+mn-lt"/>
              </a:endParaRPr>
            </a:p>
            <a:p>
              <a:pPr marL="0" indent="0" algn="l"/>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ADR</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Acute dose rate (acute) (mg/kg-day)</a:t>
              </a:r>
            </a:p>
            <a:p>
              <a:pPr marL="0" indent="0" algn="l"/>
              <a:r>
                <a:rPr lang="en-US" sz="1400">
                  <a:solidFill>
                    <a:schemeClr val="tx1"/>
                  </a:solidFill>
                  <a:latin typeface="+mn-lt"/>
                  <a:ea typeface="+mn-lt"/>
                  <a:cs typeface="+mn-lt"/>
                </a:rPr>
                <a:t>ADD</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Average daily dose (chronic) (mg/kg-day)</a:t>
              </a:r>
            </a:p>
            <a:p>
              <a:pPr marL="0" indent="0" algn="l"/>
              <a:r>
                <a:rPr lang="en-US" sz="1400">
                  <a:solidFill>
                    <a:schemeClr val="tx1"/>
                  </a:solidFill>
                  <a:latin typeface="+mn-lt"/>
                  <a:ea typeface="+mn-lt"/>
                  <a:cs typeface="+mn-lt"/>
                </a:rPr>
                <a:t>SWC   =  Surface Water (dissolved) concentration (µg/L)</a:t>
              </a:r>
            </a:p>
            <a:p>
              <a:pPr marL="0" indent="0" algn="l"/>
              <a:r>
                <a:rPr lang="en-US" sz="1400">
                  <a:solidFill>
                    <a:schemeClr val="tx1"/>
                  </a:solidFill>
                  <a:latin typeface="+mn-lt"/>
                  <a:ea typeface="+mn-lt"/>
                  <a:cs typeface="+mn-lt"/>
                </a:rPr>
                <a:t>BAF    =  Bioconcentration factor (L/kg)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IR*     =  Age-specific fish ingestion rate (g/kg bw-day)</a:t>
              </a:r>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CF1</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Conversion factor mg/µg</a:t>
              </a:r>
            </a:p>
            <a:p>
              <a:pPr marL="0" indent="0" algn="l"/>
              <a:r>
                <a:rPr lang="en-US" sz="1400">
                  <a:solidFill>
                    <a:schemeClr val="tx1"/>
                  </a:solidFill>
                  <a:latin typeface="+mn-lt"/>
                  <a:ea typeface="+mn-lt"/>
                  <a:cs typeface="+mn-lt"/>
                </a:rPr>
                <a:t>CF2    =  Conversion factor kg/g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ED*   =  Exposure duration (years)</a:t>
              </a:r>
            </a:p>
            <a:p>
              <a:pPr marL="0" indent="0" algn="l"/>
              <a:r>
                <a:rPr lang="en-US" sz="1400">
                  <a:solidFill>
                    <a:schemeClr val="accent1">
                      <a:lumMod val="75000"/>
                    </a:schemeClr>
                  </a:solidFill>
                  <a:latin typeface="+mn-lt"/>
                  <a:ea typeface="+mn-lt"/>
                  <a:cs typeface="+mn-lt"/>
                </a:rPr>
                <a:t>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Averaging time (years)</a:t>
              </a:r>
              <a:r>
                <a:rPr lang="en-US" sz="1400">
                  <a:solidFill>
                    <a:schemeClr val="tx1"/>
                  </a:solidFill>
                  <a:latin typeface="+mn-lt"/>
                  <a:ea typeface="+mn-lt"/>
                  <a:cs typeface="+mn-lt"/>
                </a:rPr>
                <a:t>	</a:t>
              </a:r>
              <a:endParaRPr lang="en-US" sz="1400" b="1">
                <a:solidFill>
                  <a:schemeClr val="accent1">
                    <a:lumMod val="75000"/>
                  </a:schemeClr>
                </a:solidFill>
                <a:latin typeface="+mn-lt"/>
                <a:ea typeface="+mn-lt"/>
                <a:cs typeface="+mn-lt"/>
              </a:endParaRPr>
            </a:p>
            <a:p>
              <a:pPr marL="0" indent="0" algn="l"/>
              <a:endParaRPr lang="en-US" sz="1200" b="1">
                <a:solidFill>
                  <a:schemeClr val="accent1">
                    <a:lumMod val="75000"/>
                  </a:schemeClr>
                </a:solidFill>
                <a:latin typeface="+mn-lt"/>
                <a:ea typeface="+mn-lt"/>
                <a:cs typeface="+mn-lt"/>
              </a:endParaRPr>
            </a:p>
            <a:p>
              <a:pPr marL="0" indent="0" algn="l"/>
              <a:r>
                <a:rPr lang="en-US" sz="1400" b="1">
                  <a:solidFill>
                    <a:schemeClr val="accent1">
                      <a:lumMod val="75000"/>
                    </a:schemeClr>
                  </a:solidFill>
                  <a:latin typeface="+mn-lt"/>
                  <a:ea typeface="+mn-lt"/>
                  <a:cs typeface="+mn-lt"/>
                </a:rPr>
                <a:t>*These inputs can be modified for different receptors (including by tribal populations)</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3</xdr:col>
      <xdr:colOff>655320</xdr:colOff>
      <xdr:row>3</xdr:row>
      <xdr:rowOff>144780</xdr:rowOff>
    </xdr:from>
    <xdr:to>
      <xdr:col>3</xdr:col>
      <xdr:colOff>1649730</xdr:colOff>
      <xdr:row>5</xdr:row>
      <xdr:rowOff>81915</xdr:rowOff>
    </xdr:to>
    <xdr:sp macro="" textlink="">
      <xdr:nvSpPr>
        <xdr:cNvPr id="2" name="TextBox 1">
          <a:hlinkClick xmlns:r="http://schemas.openxmlformats.org/officeDocument/2006/relationships" r:id="rId1"/>
          <a:extLst>
            <a:ext uri="{FF2B5EF4-FFF2-40B4-BE49-F238E27FC236}">
              <a16:creationId xmlns:a16="http://schemas.microsoft.com/office/drawing/2014/main" id="{E07BE534-69E7-4C4F-B7B3-52B9CBE39188}"/>
            </a:ext>
          </a:extLst>
        </xdr:cNvPr>
        <xdr:cNvSpPr txBox="1"/>
      </xdr:nvSpPr>
      <xdr:spPr>
        <a:xfrm>
          <a:off x="5646420" y="811530"/>
          <a:ext cx="994410" cy="318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solidFill>
                <a:srgbClr val="0070C0"/>
              </a:solidFill>
            </a:rPr>
            <a:t>EC/HC (2017)</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xdr:colOff>
      <xdr:row>0</xdr:row>
      <xdr:rowOff>76200</xdr:rowOff>
    </xdr:from>
    <xdr:to>
      <xdr:col>3</xdr:col>
      <xdr:colOff>400050</xdr:colOff>
      <xdr:row>4</xdr:row>
      <xdr:rowOff>47329</xdr:rowOff>
    </xdr:to>
    <mc:AlternateContent xmlns:mc="http://schemas.openxmlformats.org/markup-compatibility/2006" xmlns:a14="http://schemas.microsoft.com/office/drawing/2010/main">
      <mc:Choice Requires="a14">
        <xdr:sp macro="" textlink="">
          <xdr:nvSpPr>
            <xdr:cNvPr id="2" name="TextBox 5">
              <a:extLst>
                <a:ext uri="{FF2B5EF4-FFF2-40B4-BE49-F238E27FC236}">
                  <a16:creationId xmlns:a16="http://schemas.microsoft.com/office/drawing/2014/main" id="{A8CB6ED5-1E42-456D-AFA6-74F057B18248}"/>
                </a:ext>
              </a:extLst>
            </xdr:cNvPr>
            <xdr:cNvSpPr txBox="1"/>
          </xdr:nvSpPr>
          <xdr:spPr>
            <a:xfrm>
              <a:off x="2" y="76200"/>
              <a:ext cx="5486398" cy="69502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457200" rtl="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lang="en-US" sz="1600" b="0" i="1" kern="1200">
                        <a:solidFill>
                          <a:schemeClr val="tx1"/>
                        </a:solidFill>
                        <a:effectLst/>
                        <a:latin typeface="Cambria Math" panose="02040503050406030204" pitchFamily="18" charset="0"/>
                        <a:ea typeface="+mn-ea"/>
                        <a:cs typeface="+mn-cs"/>
                      </a:rPr>
                      <m:t>𝐴𝐷𝑅</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𝑜𝑟</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𝐴𝐷𝐷</m:t>
                    </m:r>
                    <m:r>
                      <a:rPr lang="en-US" sz="1600" b="0" i="1" kern="1200">
                        <a:solidFill>
                          <a:schemeClr val="tx1"/>
                        </a:solidFill>
                        <a:effectLst/>
                        <a:latin typeface="Cambria Math" panose="02040503050406030204" pitchFamily="18" charset="0"/>
                        <a:ea typeface="+mn-ea"/>
                        <a:cs typeface="+mn-cs"/>
                      </a:rPr>
                      <m:t>=</m:t>
                    </m:r>
                    <m:f>
                      <m:fPr>
                        <m:ctrlPr>
                          <a:rPr lang="en-US" sz="1600" b="0" i="1" kern="1200">
                            <a:solidFill>
                              <a:schemeClr val="tx1"/>
                            </a:solidFill>
                            <a:effectLst/>
                            <a:latin typeface="Cambria Math" panose="02040503050406030204" pitchFamily="18" charset="0"/>
                            <a:ea typeface="+mn-ea"/>
                            <a:cs typeface="+mn-cs"/>
                          </a:rPr>
                        </m:ctrlPr>
                      </m:fPr>
                      <m:num>
                        <m:r>
                          <a:rPr lang="en-US" sz="1600" b="0" i="1" kern="1200">
                            <a:solidFill>
                              <a:schemeClr val="tx1"/>
                            </a:solidFill>
                            <a:effectLst/>
                            <a:latin typeface="Cambria Math" panose="02040503050406030204" pitchFamily="18" charset="0"/>
                            <a:ea typeface="+mn-ea"/>
                            <a:cs typeface="+mn-cs"/>
                          </a:rPr>
                          <m:t>𝑆𝑊𝐶</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𝐵𝐴𝐹</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𝐼𝑅</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1×</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2×</m:t>
                        </m:r>
                        <m:r>
                          <a:rPr lang="en-US" sz="1600" b="0" i="1" kern="1200">
                            <a:solidFill>
                              <a:schemeClr val="tx1"/>
                            </a:solidFill>
                            <a:effectLst/>
                            <a:latin typeface="Cambria Math" panose="02040503050406030204" pitchFamily="18" charset="0"/>
                            <a:ea typeface="+mn-ea"/>
                            <a:cs typeface="+mn-cs"/>
                          </a:rPr>
                          <m:t>𝐸𝐷</m:t>
                        </m:r>
                      </m:num>
                      <m:den>
                        <m:r>
                          <a:rPr lang="en-US" sz="1600" b="0" i="1" kern="1200">
                            <a:solidFill>
                              <a:schemeClr val="tx1"/>
                            </a:solidFill>
                            <a:effectLst/>
                            <a:latin typeface="Cambria Math" panose="02040503050406030204" pitchFamily="18" charset="0"/>
                            <a:ea typeface="+mn-ea"/>
                            <a:cs typeface="+mn-cs"/>
                          </a:rPr>
                          <m:t>𝐴𝑇</m:t>
                        </m:r>
                      </m:den>
                    </m:f>
                  </m:oMath>
                </m:oMathPara>
              </a14:m>
              <a:endParaRPr lang="en-US" sz="1400"/>
            </a:p>
          </xdr:txBody>
        </xdr:sp>
      </mc:Choice>
      <mc:Fallback xmlns="">
        <xdr:sp macro="" textlink="">
          <xdr:nvSpPr>
            <xdr:cNvPr id="2" name="TextBox 5">
              <a:extLst>
                <a:ext uri="{FF2B5EF4-FFF2-40B4-BE49-F238E27FC236}">
                  <a16:creationId xmlns:a16="http://schemas.microsoft.com/office/drawing/2014/main" id="{A8CB6ED5-1E42-456D-AFA6-74F057B18248}"/>
                </a:ext>
              </a:extLst>
            </xdr:cNvPr>
            <xdr:cNvSpPr txBox="1"/>
          </xdr:nvSpPr>
          <xdr:spPr>
            <a:xfrm>
              <a:off x="2" y="76200"/>
              <a:ext cx="5486398" cy="69502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457200" rtl="0" eaLnBrk="1" fontAlgn="auto" latinLnBrk="0" hangingPunct="1">
                <a:lnSpc>
                  <a:spcPct val="100000"/>
                </a:lnSpc>
                <a:spcBef>
                  <a:spcPts val="0"/>
                </a:spcBef>
                <a:spcAft>
                  <a:spcPts val="0"/>
                </a:spcAft>
                <a:buClrTx/>
                <a:buSzTx/>
                <a:buFontTx/>
                <a:buNone/>
                <a:tabLst/>
                <a:defRPr/>
              </a:pPr>
              <a:r>
                <a:rPr lang="en-US" sz="1600" b="0" i="0" kern="1200">
                  <a:solidFill>
                    <a:schemeClr val="tx1"/>
                  </a:solidFill>
                  <a:effectLst/>
                  <a:latin typeface="Cambria Math" panose="02040503050406030204" pitchFamily="18" charset="0"/>
                  <a:ea typeface="+mn-ea"/>
                  <a:cs typeface="+mn-cs"/>
                </a:rPr>
                <a:t>𝐴𝐷𝑅 𝑜𝑟 𝐴𝐷𝐷=(𝑆𝑊𝐶×𝐵𝐴𝐹×𝐼𝑅×𝐶𝐹1×𝐶𝐹2×𝐸𝐷)/𝐴𝑇</a:t>
              </a:r>
              <a:endParaRPr lang="en-US" sz="1400"/>
            </a:p>
          </xdr:txBody>
        </xdr:sp>
      </mc:Fallback>
    </mc:AlternateContent>
    <xdr:clientData/>
  </xdr:twoCellAnchor>
  <xdr:twoCellAnchor>
    <xdr:from>
      <xdr:col>0</xdr:col>
      <xdr:colOff>504825</xdr:colOff>
      <xdr:row>4</xdr:row>
      <xdr:rowOff>104775</xdr:rowOff>
    </xdr:from>
    <xdr:to>
      <xdr:col>2</xdr:col>
      <xdr:colOff>1019175</xdr:colOff>
      <xdr:row>7</xdr:row>
      <xdr:rowOff>0</xdr:rowOff>
    </xdr:to>
    <mc:AlternateContent xmlns:mc="http://schemas.openxmlformats.org/markup-compatibility/2006" xmlns:a14="http://schemas.microsoft.com/office/drawing/2010/main">
      <mc:Choice Requires="a14">
        <xdr:sp macro="" textlink="">
          <xdr:nvSpPr>
            <xdr:cNvPr id="3" name="Rectangle 2">
              <a:extLst>
                <a:ext uri="{FF2B5EF4-FFF2-40B4-BE49-F238E27FC236}">
                  <a16:creationId xmlns:a16="http://schemas.microsoft.com/office/drawing/2014/main" id="{2BE8F3C0-C979-4BC7-A3F3-77F9844AA639}"/>
                </a:ext>
                <a:ext uri="{147F2762-F138-4A5C-976F-8EAC2B608ADB}">
                  <a16:predDERef xmlns:a16="http://schemas.microsoft.com/office/drawing/2014/main" pred="{A8CB6ED5-1E42-456D-AFA6-74F057B18248}"/>
                </a:ext>
              </a:extLst>
            </xdr:cNvPr>
            <xdr:cNvSpPr/>
          </xdr:nvSpPr>
          <xdr:spPr>
            <a:xfrm>
              <a:off x="504825" y="828675"/>
              <a:ext cx="4362450" cy="4667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14:m>
                <m:oMathPara xmlns:m="http://schemas.openxmlformats.org/officeDocument/2006/math">
                  <m:oMathParaPr>
                    <m:jc m:val="centerGroup"/>
                  </m:oMathParaPr>
                  <m:oMath xmlns:m="http://schemas.openxmlformats.org/officeDocument/2006/math">
                    <m:r>
                      <a:rPr lang="en-US" sz="1600" b="0" i="1">
                        <a:solidFill>
                          <a:sysClr val="windowText" lastClr="000000"/>
                        </a:solidFill>
                        <a:latin typeface="Cambria Math" panose="02040503050406030204" pitchFamily="18" charset="0"/>
                      </a:rPr>
                      <m:t>𝐹𝑖𝑠h</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𝑇𝑖𝑠𝑠𝑢𝑒</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𝐶𝑜𝑛𝑐</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𝑆𝑊𝐶</m:t>
                    </m:r>
                    <m:r>
                      <a:rPr lang="en-US" sz="1600" b="0" i="1">
                        <a:solidFill>
                          <a:sysClr val="windowText" lastClr="000000"/>
                        </a:solidFill>
                        <a:effectLst/>
                        <a:latin typeface="Cambria Math" panose="02040503050406030204" pitchFamily="18" charset="0"/>
                        <a:ea typeface="+mn-ea"/>
                        <a:cs typeface="+mn-cs"/>
                      </a:rPr>
                      <m:t>×</m:t>
                    </m:r>
                    <m:r>
                      <a:rPr lang="en-US" sz="1600" b="0" i="1">
                        <a:solidFill>
                          <a:sysClr val="windowText" lastClr="000000"/>
                        </a:solidFill>
                        <a:latin typeface="Cambria Math" panose="02040503050406030204" pitchFamily="18" charset="0"/>
                      </a:rPr>
                      <m:t>𝐵𝐴𝐹</m:t>
                    </m:r>
                    <m:r>
                      <a:rPr lang="en-US" sz="1600" b="0" i="1">
                        <a:solidFill>
                          <a:sysClr val="windowText" lastClr="000000"/>
                        </a:solidFill>
                        <a:latin typeface="Cambria Math" panose="02040503050406030204" pitchFamily="18" charset="0"/>
                      </a:rPr>
                      <m:t>×</m:t>
                    </m:r>
                    <m:r>
                      <a:rPr lang="en-US" sz="1600" b="0" i="1">
                        <a:solidFill>
                          <a:sysClr val="windowText" lastClr="000000"/>
                        </a:solidFill>
                        <a:latin typeface="Cambria Math" panose="02040503050406030204" pitchFamily="18" charset="0"/>
                      </a:rPr>
                      <m:t>𝐶𝐹</m:t>
                    </m:r>
                    <m:r>
                      <a:rPr lang="en-US" sz="1600" b="0" i="1">
                        <a:solidFill>
                          <a:sysClr val="windowText" lastClr="000000"/>
                        </a:solidFill>
                        <a:latin typeface="Cambria Math" panose="02040503050406030204" pitchFamily="18" charset="0"/>
                      </a:rPr>
                      <m:t>1</m:t>
                    </m:r>
                  </m:oMath>
                </m:oMathPara>
              </a14:m>
              <a:endParaRPr lang="en-US" sz="1600">
                <a:solidFill>
                  <a:sysClr val="windowText" lastClr="000000"/>
                </a:solidFill>
              </a:endParaRPr>
            </a:p>
          </xdr:txBody>
        </xdr:sp>
      </mc:Choice>
      <mc:Fallback xmlns="">
        <xdr:sp macro="" textlink="">
          <xdr:nvSpPr>
            <xdr:cNvPr id="3" name="Rectangle 2">
              <a:extLst>
                <a:ext uri="{FF2B5EF4-FFF2-40B4-BE49-F238E27FC236}">
                  <a16:creationId xmlns:a16="http://schemas.microsoft.com/office/drawing/2014/main" id="{2BE8F3C0-C979-4BC7-A3F3-77F9844AA639}"/>
                </a:ext>
                <a:ext uri="{147F2762-F138-4A5C-976F-8EAC2B608ADB}">
                  <a16:predDERef xmlns:a16="http://schemas.microsoft.com/office/drawing/2014/main" pred="{A8CB6ED5-1E42-456D-AFA6-74F057B18248}"/>
                </a:ext>
              </a:extLst>
            </xdr:cNvPr>
            <xdr:cNvSpPr/>
          </xdr:nvSpPr>
          <xdr:spPr>
            <a:xfrm>
              <a:off x="504825" y="828675"/>
              <a:ext cx="4362450" cy="4667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600" b="0" i="0">
                  <a:solidFill>
                    <a:sysClr val="windowText" lastClr="000000"/>
                  </a:solidFill>
                  <a:latin typeface="Cambria Math" panose="02040503050406030204" pitchFamily="18" charset="0"/>
                </a:rPr>
                <a:t>𝐹𝑖𝑠ℎ 𝑇𝑖𝑠𝑠𝑢𝑒 𝐶𝑜𝑛𝑐.= 𝑆𝑊𝐶</a:t>
              </a:r>
              <a:r>
                <a:rPr lang="en-US" sz="1600" b="0" i="0">
                  <a:solidFill>
                    <a:sysClr val="windowText" lastClr="000000"/>
                  </a:solidFill>
                  <a:effectLst/>
                  <a:latin typeface="Cambria Math" panose="02040503050406030204" pitchFamily="18" charset="0"/>
                  <a:ea typeface="+mn-ea"/>
                  <a:cs typeface="+mn-cs"/>
                </a:rPr>
                <a:t>×</a:t>
              </a:r>
              <a:r>
                <a:rPr lang="en-US" sz="1600" b="0" i="0">
                  <a:solidFill>
                    <a:sysClr val="windowText" lastClr="000000"/>
                  </a:solidFill>
                  <a:latin typeface="Cambria Math" panose="02040503050406030204" pitchFamily="18" charset="0"/>
                </a:rPr>
                <a:t>𝐵𝐴𝐹×𝐶𝐹1</a:t>
              </a:r>
              <a:endParaRPr lang="en-US" sz="1600">
                <a:solidFill>
                  <a:sysClr val="windowText" lastClr="000000"/>
                </a:solidFill>
              </a:endParaRP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xdr:rowOff>
    </xdr:from>
    <xdr:to>
      <xdr:col>3</xdr:col>
      <xdr:colOff>551041</xdr:colOff>
      <xdr:row>5</xdr:row>
      <xdr:rowOff>38101</xdr:rowOff>
    </xdr:to>
    <mc:AlternateContent xmlns:mc="http://schemas.openxmlformats.org/markup-compatibility/2006" xmlns:a14="http://schemas.microsoft.com/office/drawing/2010/main">
      <mc:Choice Requires="a14">
        <xdr:sp macro="" textlink="">
          <xdr:nvSpPr>
            <xdr:cNvPr id="2" name="TextBox 5">
              <a:extLst>
                <a:ext uri="{FF2B5EF4-FFF2-40B4-BE49-F238E27FC236}">
                  <a16:creationId xmlns:a16="http://schemas.microsoft.com/office/drawing/2014/main" id="{71F774FF-04BD-4715-BFA5-38525AE3C0D9}"/>
                </a:ext>
              </a:extLst>
            </xdr:cNvPr>
            <xdr:cNvSpPr txBox="1"/>
          </xdr:nvSpPr>
          <xdr:spPr>
            <a:xfrm>
              <a:off x="0" y="190501"/>
              <a:ext cx="4646791" cy="80010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r>
                      <a:rPr lang="en-US" sz="1400" b="0" i="1">
                        <a:latin typeface="Cambria Math" panose="02040503050406030204" pitchFamily="18" charset="0"/>
                      </a:rPr>
                      <m:t>𝑀𝑂𝐸</m:t>
                    </m:r>
                    <m:r>
                      <a:rPr lang="en-US" sz="1400" b="0" i="1">
                        <a:latin typeface="Cambria Math" panose="02040503050406030204" pitchFamily="18" charset="0"/>
                      </a:rPr>
                      <m:t>=</m:t>
                    </m:r>
                    <m:f>
                      <m:fPr>
                        <m:ctrlPr>
                          <a:rPr lang="en-US" sz="1400" b="0" i="1">
                            <a:latin typeface="Cambria Math" panose="02040503050406030204" pitchFamily="18" charset="0"/>
                          </a:rPr>
                        </m:ctrlPr>
                      </m:fPr>
                      <m:num>
                        <m:r>
                          <a:rPr lang="en-US" sz="1400" b="0" i="1">
                            <a:latin typeface="Cambria Math" panose="02040503050406030204" pitchFamily="18" charset="0"/>
                          </a:rPr>
                          <m:t>𝑃𝑂𝐷</m:t>
                        </m:r>
                      </m:num>
                      <m:den>
                        <m:d>
                          <m:dPr>
                            <m:ctrlPr>
                              <a:rPr lang="en-US" sz="1400" b="0" i="1">
                                <a:latin typeface="Cambria Math" panose="02040503050406030204" pitchFamily="18" charset="0"/>
                              </a:rPr>
                            </m:ctrlPr>
                          </m:dPr>
                          <m:e>
                            <m:f>
                              <m:fPr>
                                <m:ctrlPr>
                                  <a:rPr lang="en-US" sz="1600" b="0" i="1" kern="1200">
                                    <a:solidFill>
                                      <a:schemeClr val="tx1"/>
                                    </a:solidFill>
                                    <a:effectLst/>
                                    <a:latin typeface="Cambria Math" panose="02040503050406030204" pitchFamily="18" charset="0"/>
                                    <a:ea typeface="+mn-ea"/>
                                    <a:cs typeface="+mn-cs"/>
                                  </a:rPr>
                                </m:ctrlPr>
                              </m:fPr>
                              <m:num>
                                <m:r>
                                  <a:rPr lang="en-US" sz="1600" b="0" i="1" kern="1200">
                                    <a:solidFill>
                                      <a:schemeClr val="tx1"/>
                                    </a:solidFill>
                                    <a:effectLst/>
                                    <a:latin typeface="Cambria Math" panose="02040503050406030204" pitchFamily="18" charset="0"/>
                                    <a:ea typeface="+mn-ea"/>
                                    <a:cs typeface="+mn-cs"/>
                                  </a:rPr>
                                  <m:t>𝐹𝑖𝑠h</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𝑇𝑖𝑠𝑠𝑢𝑒</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𝐶𝑜𝑛𝑐</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𝐼𝑅</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2×</m:t>
                                </m:r>
                                <m:r>
                                  <a:rPr lang="en-US" sz="1600" b="0" i="1" kern="1200">
                                    <a:solidFill>
                                      <a:schemeClr val="tx1"/>
                                    </a:solidFill>
                                    <a:effectLst/>
                                    <a:latin typeface="Cambria Math" panose="02040503050406030204" pitchFamily="18" charset="0"/>
                                    <a:ea typeface="+mn-ea"/>
                                    <a:cs typeface="+mn-cs"/>
                                  </a:rPr>
                                  <m:t>𝐸𝐷</m:t>
                                </m:r>
                              </m:num>
                              <m:den>
                                <m:r>
                                  <a:rPr lang="en-US" sz="1600" b="0" i="1" kern="1200">
                                    <a:solidFill>
                                      <a:schemeClr val="tx1"/>
                                    </a:solidFill>
                                    <a:effectLst/>
                                    <a:latin typeface="Cambria Math" panose="02040503050406030204" pitchFamily="18" charset="0"/>
                                    <a:ea typeface="+mn-ea"/>
                                    <a:cs typeface="+mn-cs"/>
                                  </a:rPr>
                                  <m:t>𝐴𝑇</m:t>
                                </m:r>
                              </m:den>
                            </m:f>
                          </m:e>
                        </m:d>
                      </m:den>
                    </m:f>
                  </m:oMath>
                </m:oMathPara>
              </a14:m>
              <a:endParaRPr lang="en-US" sz="1400"/>
            </a:p>
          </xdr:txBody>
        </xdr:sp>
      </mc:Choice>
      <mc:Fallback xmlns="">
        <xdr:sp macro="" textlink="">
          <xdr:nvSpPr>
            <xdr:cNvPr id="2" name="TextBox 5">
              <a:extLst>
                <a:ext uri="{FF2B5EF4-FFF2-40B4-BE49-F238E27FC236}">
                  <a16:creationId xmlns:a16="http://schemas.microsoft.com/office/drawing/2014/main" id="{71F774FF-04BD-4715-BFA5-38525AE3C0D9}"/>
                </a:ext>
              </a:extLst>
            </xdr:cNvPr>
            <xdr:cNvSpPr txBox="1"/>
          </xdr:nvSpPr>
          <xdr:spPr>
            <a:xfrm>
              <a:off x="0" y="190501"/>
              <a:ext cx="4646791" cy="80010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r>
                <a:rPr lang="en-US" sz="1400" b="0" i="0">
                  <a:latin typeface="Cambria Math" panose="02040503050406030204" pitchFamily="18" charset="0"/>
                </a:rPr>
                <a:t>𝑀𝑂𝐸=𝑃𝑂𝐷/((</a:t>
              </a:r>
              <a:r>
                <a:rPr lang="en-US" sz="1600" b="0" i="0" kern="1200">
                  <a:solidFill>
                    <a:schemeClr val="tx1"/>
                  </a:solidFill>
                  <a:effectLst/>
                  <a:latin typeface="Cambria Math" panose="02040503050406030204" pitchFamily="18" charset="0"/>
                  <a:ea typeface="+mn-ea"/>
                  <a:cs typeface="+mn-cs"/>
                </a:rPr>
                <a:t>(𝐹𝑖𝑠ℎ 𝑇𝑖𝑠𝑠𝑢𝑒 𝐶𝑜𝑛𝑐.  ×𝐼𝑅×𝐶𝐹2×𝐸𝐷)/𝐴𝑇) </a:t>
              </a:r>
              <a:r>
                <a:rPr lang="en-US" sz="1400" b="0" i="0" kern="1200">
                  <a:solidFill>
                    <a:schemeClr val="tx1"/>
                  </a:solidFill>
                  <a:effectLst/>
                  <a:latin typeface="Cambria Math" panose="02040503050406030204" pitchFamily="18" charset="0"/>
                  <a:ea typeface="+mn-ea"/>
                  <a:cs typeface="+mn-cs"/>
                </a:rPr>
                <a:t>)</a:t>
              </a:r>
              <a:endParaRPr lang="en-US" sz="1400"/>
            </a:p>
          </xdr:txBody>
        </xdr:sp>
      </mc:Fallback>
    </mc:AlternateContent>
    <xdr:clientData/>
  </xdr:twoCellAnchor>
</xdr:wsDr>
</file>

<file path=xl/externalLinks/_rels/externalLink1.xml.rels><?xml version="1.0" encoding="UTF-8" standalone="yes"?>
<Relationships xmlns="http://schemas.openxmlformats.org/package/2006/relationships"><Relationship Id="rId3" Type="http://schemas.microsoft.com/office/2006/relationships/xlExternalLinkPath/xlPathMissing" Target="20.%20DEHP%20.%20Draft%20Occupational%20Risk%20Calculator%20.%20Public%20Release%20.%20May%202025.xlsx" TargetMode="External"/><Relationship Id="rId2" Type="http://schemas.microsoft.com/office/2019/04/relationships/externalLinkLongPath" Target="20.%20DEHP%20.%20Draft%20Occupational%20Risk%20Calculator%20.%20Public%20Release%20.%20May%202025.xlsx?30CAE4EA" TargetMode="External"/><Relationship Id="rId1" Type="http://schemas.openxmlformats.org/officeDocument/2006/relationships/externalLinkPath" Target="file:///\\30CAE4EA\20.%20DEHP%20.%20Draft%20Occupational%20Risk%20Calculator%20.%20Public%20Release%20.%20May%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Cover Page"/>
      <sheetName val="Read Me"/>
      <sheetName val="Calculation Summary"/>
      <sheetName val="Dashboard"/>
      <sheetName val="Aggregate RR"/>
      <sheetName val="RR"/>
      <sheetName val="Inhalation Exposure"/>
      <sheetName val="Dermal Exposure"/>
      <sheetName val="Tables for RE (Risk only)"/>
      <sheetName val="Tables for RE"/>
      <sheetName val="Tables for Report"/>
      <sheetName val="Hazard Values"/>
      <sheetName val="List Values"/>
      <sheetName val="Exposure Fac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hero.epa.gov/hero/index.cfm/reference/details/reference_id/679847" TargetMode="External"/><Relationship Id="rId2" Type="http://schemas.openxmlformats.org/officeDocument/2006/relationships/hyperlink" Target="https://hero.epa.gov/hero/index.cfm/reference/details/reference_id/7306435" TargetMode="External"/><Relationship Id="rId1" Type="http://schemas.openxmlformats.org/officeDocument/2006/relationships/hyperlink" Target="https://hero.epa.gov/hero/index.cfm/reference/details/reference_id/786546"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16F4E-999B-4ED4-9B76-417E3898ABFD}">
  <dimension ref="A1:P36"/>
  <sheetViews>
    <sheetView workbookViewId="0">
      <selection activeCell="B6" sqref="B6"/>
    </sheetView>
  </sheetViews>
  <sheetFormatPr defaultColWidth="0" defaultRowHeight="15" customHeight="1" zeroHeight="1"/>
  <cols>
    <col min="1" max="16" width="8.7109375" customWidth="1"/>
    <col min="17" max="16384" width="8.7109375" hidden="1"/>
  </cols>
  <sheetData>
    <row r="1" spans="1:16" ht="14.45">
      <c r="A1" s="82"/>
      <c r="B1" s="82"/>
      <c r="C1" s="82"/>
      <c r="D1" s="82"/>
      <c r="E1" s="82"/>
      <c r="F1" s="82"/>
      <c r="G1" s="82"/>
      <c r="H1" s="82"/>
      <c r="I1" s="83"/>
      <c r="J1" s="83"/>
      <c r="K1" s="83"/>
      <c r="L1" s="83"/>
      <c r="M1" s="83"/>
      <c r="N1" s="83"/>
      <c r="O1" s="83"/>
      <c r="P1" s="83"/>
    </row>
    <row r="2" spans="1:16" ht="15.6">
      <c r="A2" s="82"/>
      <c r="B2" s="92"/>
      <c r="C2" s="92"/>
      <c r="D2" s="92"/>
      <c r="E2" s="92"/>
      <c r="F2" s="92"/>
      <c r="G2" s="82"/>
      <c r="H2" s="82"/>
      <c r="I2" s="83"/>
      <c r="J2" s="83"/>
      <c r="K2" s="83"/>
      <c r="L2" s="83"/>
      <c r="M2" s="83"/>
      <c r="N2" s="83"/>
      <c r="O2" s="83"/>
      <c r="P2" s="83"/>
    </row>
    <row r="3" spans="1:16" ht="15.6">
      <c r="A3" s="82"/>
      <c r="B3" s="82"/>
      <c r="C3" s="93"/>
      <c r="D3" s="93"/>
      <c r="E3" s="93"/>
      <c r="F3" s="82"/>
      <c r="G3" s="82"/>
      <c r="H3" s="82"/>
      <c r="I3" s="83"/>
      <c r="J3" s="83"/>
      <c r="K3" s="83"/>
      <c r="L3" s="83"/>
      <c r="M3" s="83"/>
      <c r="N3" s="83"/>
      <c r="O3" s="83"/>
      <c r="P3" s="83"/>
    </row>
    <row r="4" spans="1:16" ht="14.45">
      <c r="A4" s="82"/>
      <c r="B4" s="82"/>
      <c r="C4" s="82"/>
      <c r="D4" s="82"/>
      <c r="E4" s="82"/>
      <c r="F4" s="82"/>
      <c r="G4" s="82"/>
      <c r="H4" s="82"/>
      <c r="I4" s="83"/>
      <c r="J4" s="83"/>
      <c r="K4" s="83"/>
      <c r="L4" s="83"/>
      <c r="M4" s="83"/>
      <c r="N4" s="83"/>
      <c r="O4" s="83"/>
      <c r="P4" s="83"/>
    </row>
    <row r="5" spans="1:16" ht="14.45">
      <c r="A5" s="82"/>
      <c r="B5" s="82"/>
      <c r="C5" s="82"/>
      <c r="D5" s="82"/>
      <c r="E5" s="82"/>
      <c r="F5" s="82"/>
      <c r="G5" s="82"/>
      <c r="H5" s="82"/>
      <c r="I5" s="83"/>
      <c r="J5" s="83"/>
      <c r="K5" s="83"/>
      <c r="L5" s="83"/>
      <c r="M5" s="83"/>
      <c r="N5" s="83"/>
      <c r="O5" s="83"/>
      <c r="P5" s="83"/>
    </row>
    <row r="6" spans="1:16" ht="14.45">
      <c r="A6" s="82"/>
      <c r="B6" s="94" t="s">
        <v>0</v>
      </c>
      <c r="C6" s="94"/>
      <c r="D6" s="94"/>
      <c r="E6" s="94"/>
      <c r="F6" s="94"/>
      <c r="G6" s="82"/>
      <c r="H6" s="82"/>
      <c r="I6" s="83"/>
      <c r="J6" s="83"/>
      <c r="K6" s="83"/>
      <c r="L6" s="83"/>
      <c r="M6" s="83"/>
      <c r="N6" s="83"/>
      <c r="O6" s="83"/>
      <c r="P6" s="83"/>
    </row>
    <row r="7" spans="1:16" ht="66.599999999999994" customHeight="1">
      <c r="A7" s="82"/>
      <c r="B7" s="94"/>
      <c r="C7" s="94"/>
      <c r="D7" s="94"/>
      <c r="E7" s="94"/>
      <c r="F7" s="94"/>
      <c r="G7" s="82"/>
      <c r="H7" s="82"/>
      <c r="I7" s="83"/>
      <c r="J7" s="83"/>
      <c r="K7" s="83"/>
      <c r="L7" s="83"/>
      <c r="M7" s="83"/>
      <c r="N7" s="83"/>
      <c r="O7" s="83"/>
      <c r="P7" s="83"/>
    </row>
    <row r="8" spans="1:16" ht="20.100000000000001">
      <c r="A8" s="82"/>
      <c r="B8" s="84"/>
      <c r="C8" s="84"/>
      <c r="D8" s="84"/>
      <c r="E8" s="84"/>
      <c r="F8" s="84"/>
      <c r="G8" s="82"/>
      <c r="H8" s="82"/>
      <c r="I8" s="83"/>
      <c r="J8" s="83"/>
      <c r="K8" s="83"/>
      <c r="L8" s="83"/>
      <c r="M8" s="83"/>
      <c r="N8" s="83"/>
      <c r="O8" s="83"/>
      <c r="P8" s="83"/>
    </row>
    <row r="9" spans="1:16" ht="14.45">
      <c r="A9" s="82"/>
      <c r="B9" s="82"/>
      <c r="C9" s="82"/>
      <c r="D9" s="82"/>
      <c r="E9" s="82"/>
      <c r="F9" s="82"/>
      <c r="G9" s="82"/>
      <c r="H9" s="82"/>
      <c r="I9" s="83"/>
      <c r="J9" s="83"/>
      <c r="K9" s="83"/>
      <c r="L9" s="83"/>
      <c r="M9" s="83"/>
      <c r="N9" s="83"/>
      <c r="O9" s="83"/>
      <c r="P9" s="83"/>
    </row>
    <row r="10" spans="1:16" ht="22.5">
      <c r="A10" s="82"/>
      <c r="B10" s="94" t="s">
        <v>1</v>
      </c>
      <c r="C10" s="94"/>
      <c r="D10" s="94"/>
      <c r="E10" s="94"/>
      <c r="F10" s="94"/>
      <c r="G10" s="82"/>
      <c r="H10" s="82"/>
      <c r="I10" s="83"/>
      <c r="J10" s="83"/>
      <c r="K10" s="83"/>
      <c r="L10" s="83"/>
      <c r="M10" s="83"/>
      <c r="N10" s="83"/>
      <c r="O10" s="83"/>
      <c r="P10" s="83"/>
    </row>
    <row r="11" spans="1:16" ht="14.45">
      <c r="A11" s="82"/>
      <c r="B11" s="82"/>
      <c r="C11" s="82"/>
      <c r="D11" s="82"/>
      <c r="E11" s="82"/>
      <c r="F11" s="82"/>
      <c r="G11" s="82"/>
      <c r="H11" s="82"/>
      <c r="I11" s="83"/>
      <c r="J11" s="83"/>
      <c r="K11" s="83"/>
      <c r="L11" s="83"/>
      <c r="M11" s="83"/>
      <c r="N11" s="83"/>
      <c r="O11" s="83"/>
      <c r="P11" s="83"/>
    </row>
    <row r="12" spans="1:16" ht="14.45">
      <c r="A12" s="82"/>
      <c r="B12" s="82"/>
      <c r="C12" s="82"/>
      <c r="D12" s="82"/>
      <c r="E12" s="82"/>
      <c r="F12" s="82"/>
      <c r="G12" s="82"/>
      <c r="H12" s="82"/>
      <c r="I12" s="83"/>
      <c r="J12" s="83"/>
      <c r="K12" s="83"/>
      <c r="L12" s="83"/>
      <c r="M12" s="83"/>
      <c r="N12" s="83"/>
      <c r="O12" s="83"/>
      <c r="P12" s="83"/>
    </row>
    <row r="13" spans="1:16" ht="17.45">
      <c r="A13" s="82"/>
      <c r="B13" s="95" t="s">
        <v>2</v>
      </c>
      <c r="C13" s="95"/>
      <c r="D13" s="95"/>
      <c r="E13" s="95"/>
      <c r="F13" s="95"/>
      <c r="G13" s="82"/>
      <c r="H13" s="82"/>
      <c r="I13" s="83"/>
      <c r="J13" s="83"/>
      <c r="K13" s="83"/>
      <c r="L13" s="83"/>
      <c r="M13" s="83"/>
      <c r="N13" s="83"/>
      <c r="O13" s="83"/>
      <c r="P13" s="83"/>
    </row>
    <row r="14" spans="1:16" ht="14.45">
      <c r="A14" s="82"/>
      <c r="B14" s="82"/>
      <c r="C14" s="82"/>
      <c r="D14" s="82"/>
      <c r="E14" s="82"/>
      <c r="F14" s="82"/>
      <c r="G14" s="82"/>
      <c r="H14" s="82"/>
      <c r="I14" s="83"/>
      <c r="J14" s="83"/>
      <c r="K14" s="83"/>
      <c r="L14" s="83"/>
      <c r="M14" s="83"/>
      <c r="N14" s="83"/>
      <c r="O14" s="83"/>
      <c r="P14" s="83"/>
    </row>
    <row r="15" spans="1:16" ht="14.45">
      <c r="A15" s="82"/>
      <c r="B15" s="82"/>
      <c r="C15" s="82"/>
      <c r="D15" s="82"/>
      <c r="E15" s="82"/>
      <c r="F15" s="82"/>
      <c r="G15" s="82"/>
      <c r="H15" s="82"/>
      <c r="I15" s="83"/>
      <c r="J15" s="83"/>
      <c r="K15" s="83"/>
      <c r="L15" s="83"/>
      <c r="M15" s="83"/>
      <c r="N15" s="83"/>
      <c r="O15" s="83"/>
      <c r="P15" s="83"/>
    </row>
    <row r="16" spans="1:16" ht="14.45">
      <c r="A16" s="82"/>
      <c r="B16" s="82"/>
      <c r="C16" s="82"/>
      <c r="D16" s="82"/>
      <c r="E16" s="82"/>
      <c r="F16" s="82"/>
      <c r="G16" s="82"/>
      <c r="H16" s="82"/>
      <c r="I16" s="83"/>
      <c r="J16" s="83"/>
      <c r="K16" s="83"/>
      <c r="L16" s="83"/>
      <c r="M16" s="83"/>
      <c r="N16" s="83"/>
      <c r="O16" s="83"/>
      <c r="P16" s="83"/>
    </row>
    <row r="17" spans="1:16" ht="14.45">
      <c r="A17" s="82"/>
      <c r="B17" s="82"/>
      <c r="C17" s="82"/>
      <c r="D17" s="82"/>
      <c r="E17" s="82"/>
      <c r="F17" s="82"/>
      <c r="G17" s="82"/>
      <c r="H17" s="82"/>
      <c r="I17" s="83"/>
      <c r="J17" s="83"/>
      <c r="K17" s="83"/>
      <c r="L17" s="83"/>
      <c r="M17" s="83"/>
      <c r="N17" s="83"/>
      <c r="O17" s="83"/>
      <c r="P17" s="83"/>
    </row>
    <row r="18" spans="1:16" ht="14.45">
      <c r="A18" s="82"/>
      <c r="B18" s="82"/>
      <c r="C18" s="82"/>
      <c r="D18" s="82"/>
      <c r="E18" s="82"/>
      <c r="F18" s="82"/>
      <c r="G18" s="82"/>
      <c r="H18" s="82"/>
      <c r="I18" s="83"/>
      <c r="J18" s="83"/>
      <c r="K18" s="83"/>
      <c r="L18" s="83"/>
      <c r="M18" s="83"/>
      <c r="N18" s="83"/>
      <c r="O18" s="83"/>
      <c r="P18" s="83"/>
    </row>
    <row r="19" spans="1:16" ht="14.45">
      <c r="A19" s="82"/>
      <c r="B19" s="82"/>
      <c r="C19" s="82"/>
      <c r="D19" s="82"/>
      <c r="E19" s="82"/>
      <c r="F19" s="82"/>
      <c r="G19" s="82"/>
      <c r="H19" s="82"/>
      <c r="I19" s="83"/>
      <c r="J19" s="83"/>
      <c r="K19" s="83"/>
      <c r="L19" s="83"/>
      <c r="M19" s="83"/>
      <c r="N19" s="83"/>
      <c r="O19" s="83"/>
      <c r="P19" s="83"/>
    </row>
    <row r="20" spans="1:16" ht="14.45">
      <c r="A20" s="82"/>
      <c r="B20" s="82"/>
      <c r="C20" s="82"/>
      <c r="D20" s="82"/>
      <c r="E20" s="82"/>
      <c r="F20" s="82"/>
      <c r="G20" s="82"/>
      <c r="H20" s="82"/>
      <c r="I20" s="83"/>
      <c r="J20" s="83"/>
      <c r="K20" s="83"/>
      <c r="L20" s="83"/>
      <c r="M20" s="83"/>
      <c r="N20" s="83"/>
      <c r="O20" s="83"/>
      <c r="P20" s="83"/>
    </row>
    <row r="21" spans="1:16" ht="14.45">
      <c r="A21" s="82"/>
      <c r="B21" s="82"/>
      <c r="C21" s="82"/>
      <c r="D21" s="82"/>
      <c r="E21" s="82"/>
      <c r="F21" s="82"/>
      <c r="G21" s="82"/>
      <c r="H21" s="82"/>
      <c r="I21" s="83"/>
      <c r="J21" s="83"/>
      <c r="K21" s="83"/>
      <c r="L21" s="83"/>
      <c r="M21" s="83"/>
      <c r="N21" s="83"/>
      <c r="O21" s="83"/>
      <c r="P21" s="83"/>
    </row>
    <row r="22" spans="1:16" ht="14.45">
      <c r="A22" s="82"/>
      <c r="B22" s="82"/>
      <c r="C22" s="82"/>
      <c r="D22" s="82"/>
      <c r="E22" s="82"/>
      <c r="F22" s="82"/>
      <c r="G22" s="82"/>
      <c r="H22" s="82"/>
      <c r="I22" s="83"/>
      <c r="J22" s="83"/>
      <c r="K22" s="83"/>
      <c r="L22" s="83"/>
      <c r="M22" s="83"/>
      <c r="N22" s="83"/>
      <c r="O22" s="83"/>
      <c r="P22" s="83"/>
    </row>
    <row r="23" spans="1:16" ht="14.45">
      <c r="A23" s="82"/>
      <c r="B23" s="82"/>
      <c r="C23" s="82"/>
      <c r="D23" s="82"/>
      <c r="E23" s="82"/>
      <c r="F23" s="82"/>
      <c r="G23" s="82"/>
      <c r="H23" s="82"/>
      <c r="I23" s="83"/>
      <c r="J23" s="83"/>
      <c r="K23" s="83"/>
      <c r="L23" s="83"/>
      <c r="M23" s="83"/>
      <c r="N23" s="83"/>
      <c r="O23" s="83"/>
      <c r="P23" s="83"/>
    </row>
    <row r="24" spans="1:16" ht="14.45">
      <c r="A24" s="82"/>
      <c r="B24" s="82"/>
      <c r="C24" s="82"/>
      <c r="D24" s="82"/>
      <c r="E24" s="82"/>
      <c r="F24" s="82"/>
      <c r="G24" s="82"/>
      <c r="H24" s="82"/>
      <c r="I24" s="83"/>
      <c r="J24" s="83"/>
      <c r="K24" s="83"/>
      <c r="L24" s="83"/>
      <c r="M24" s="83"/>
      <c r="N24" s="83"/>
      <c r="O24" s="83"/>
      <c r="P24" s="83"/>
    </row>
    <row r="25" spans="1:16" ht="14.45">
      <c r="A25" s="82"/>
      <c r="B25" s="82"/>
      <c r="C25" s="82"/>
      <c r="D25" s="82"/>
      <c r="E25" s="82"/>
      <c r="F25" s="82"/>
      <c r="G25" s="82"/>
      <c r="H25" s="82"/>
      <c r="I25" s="83"/>
      <c r="J25" s="83"/>
      <c r="K25" s="83"/>
      <c r="L25" s="83"/>
      <c r="M25" s="83"/>
      <c r="N25" s="83"/>
      <c r="O25" s="83"/>
      <c r="P25" s="83"/>
    </row>
    <row r="26" spans="1:16" ht="14.45">
      <c r="A26" s="82"/>
      <c r="B26" s="82"/>
      <c r="C26" s="82"/>
      <c r="D26" s="82"/>
      <c r="E26" s="82"/>
      <c r="F26" s="82"/>
      <c r="G26" s="82"/>
      <c r="H26" s="82"/>
      <c r="I26" s="83"/>
      <c r="J26" s="83"/>
      <c r="K26" s="83"/>
      <c r="L26" s="83"/>
      <c r="M26" s="83"/>
      <c r="N26" s="83"/>
      <c r="O26" s="83"/>
      <c r="P26" s="83"/>
    </row>
    <row r="27" spans="1:16" ht="14.45">
      <c r="A27" s="82"/>
      <c r="B27" s="82"/>
      <c r="C27" s="82"/>
      <c r="D27" s="82"/>
      <c r="E27" s="82"/>
      <c r="F27" s="82"/>
      <c r="G27" s="82"/>
      <c r="H27" s="82"/>
      <c r="I27" s="83"/>
      <c r="J27" s="83"/>
      <c r="K27" s="83"/>
      <c r="L27" s="83"/>
      <c r="M27" s="83"/>
      <c r="N27" s="83"/>
      <c r="O27" s="83"/>
      <c r="P27" s="83"/>
    </row>
    <row r="28" spans="1:16" ht="14.45">
      <c r="A28" s="82"/>
      <c r="B28" s="82"/>
      <c r="C28" s="82"/>
      <c r="D28" s="82"/>
      <c r="E28" s="82"/>
      <c r="F28" s="82"/>
      <c r="G28" s="82"/>
      <c r="H28" s="82"/>
      <c r="I28" s="83"/>
      <c r="J28" s="83"/>
      <c r="K28" s="83"/>
      <c r="L28" s="83"/>
      <c r="M28" s="83"/>
      <c r="N28" s="83"/>
      <c r="O28" s="83"/>
      <c r="P28" s="83"/>
    </row>
    <row r="29" spans="1:16" ht="14.45">
      <c r="A29" s="82"/>
      <c r="B29" s="82"/>
      <c r="C29" s="82"/>
      <c r="D29" s="82"/>
      <c r="E29" s="82"/>
      <c r="F29" s="82"/>
      <c r="G29" s="82"/>
      <c r="H29" s="82"/>
      <c r="I29" s="83"/>
      <c r="J29" s="83"/>
      <c r="K29" s="83"/>
      <c r="L29" s="83"/>
      <c r="M29" s="83"/>
      <c r="N29" s="83"/>
      <c r="O29" s="83"/>
      <c r="P29" s="83"/>
    </row>
    <row r="30" spans="1:16" ht="14.45">
      <c r="A30" s="82"/>
      <c r="B30" s="82"/>
      <c r="C30" s="82"/>
      <c r="D30" s="82"/>
      <c r="E30" s="82"/>
      <c r="F30" s="82"/>
      <c r="G30" s="82"/>
      <c r="H30" s="82"/>
      <c r="I30" s="83"/>
      <c r="J30" s="83"/>
      <c r="K30" s="83"/>
      <c r="L30" s="83"/>
      <c r="M30" s="83"/>
      <c r="N30" s="83"/>
      <c r="O30" s="83"/>
      <c r="P30" s="83"/>
    </row>
    <row r="31" spans="1:16" ht="14.45">
      <c r="A31" s="82"/>
      <c r="B31" s="82"/>
      <c r="C31" s="82"/>
      <c r="D31" s="82"/>
      <c r="E31" s="82"/>
      <c r="F31" s="82"/>
      <c r="G31" s="82"/>
      <c r="H31" s="82"/>
      <c r="I31" s="83"/>
      <c r="J31" s="83"/>
      <c r="K31" s="83"/>
      <c r="L31" s="83"/>
      <c r="M31" s="83"/>
      <c r="N31" s="83"/>
      <c r="O31" s="83"/>
      <c r="P31" s="83"/>
    </row>
    <row r="32" spans="1:16" ht="14.45">
      <c r="A32" s="82"/>
      <c r="B32" s="82"/>
      <c r="C32" s="82"/>
      <c r="D32" s="82"/>
      <c r="E32" s="82"/>
      <c r="F32" s="82"/>
      <c r="G32" s="82"/>
      <c r="H32" s="82"/>
      <c r="I32" s="83"/>
      <c r="J32" s="83"/>
      <c r="K32" s="83"/>
      <c r="L32" s="83"/>
      <c r="M32" s="83"/>
      <c r="N32" s="83"/>
      <c r="O32" s="83"/>
      <c r="P32" s="83"/>
    </row>
    <row r="33" spans="1:16" ht="14.45">
      <c r="A33" s="82"/>
      <c r="B33" s="82"/>
      <c r="C33" s="82"/>
      <c r="D33" s="82"/>
      <c r="E33" s="82"/>
      <c r="F33" s="82"/>
      <c r="G33" s="82"/>
      <c r="H33" s="82"/>
      <c r="I33" s="83"/>
      <c r="J33" s="83"/>
      <c r="K33" s="83"/>
      <c r="L33" s="83"/>
      <c r="M33" s="83"/>
      <c r="N33" s="83"/>
      <c r="O33" s="83"/>
      <c r="P33" s="83"/>
    </row>
    <row r="34" spans="1:16" ht="14.45">
      <c r="A34" s="82"/>
      <c r="B34" s="82"/>
      <c r="C34" s="82"/>
      <c r="D34" s="82"/>
      <c r="E34" s="82"/>
      <c r="F34" s="82"/>
      <c r="G34" s="82"/>
      <c r="H34" s="82"/>
      <c r="I34" s="83"/>
      <c r="J34" s="83"/>
      <c r="K34" s="83"/>
      <c r="L34" s="83"/>
      <c r="M34" s="83"/>
      <c r="N34" s="83"/>
      <c r="O34" s="83"/>
      <c r="P34" s="83"/>
    </row>
    <row r="35" spans="1:16" ht="14.45">
      <c r="A35" s="82"/>
      <c r="B35" s="82"/>
      <c r="C35" s="82"/>
      <c r="D35" s="82"/>
      <c r="E35" s="82"/>
      <c r="F35" s="82"/>
      <c r="G35" s="82"/>
      <c r="H35" s="82"/>
      <c r="I35" s="83"/>
      <c r="J35" s="83"/>
      <c r="K35" s="83"/>
      <c r="L35" s="83"/>
      <c r="M35" s="83"/>
      <c r="N35" s="83"/>
      <c r="O35" s="83"/>
      <c r="P35" s="83"/>
    </row>
    <row r="36" spans="1:16" ht="14.45">
      <c r="A36" s="82"/>
      <c r="B36" s="82"/>
      <c r="C36" s="82"/>
      <c r="D36" s="82"/>
      <c r="E36" s="82"/>
      <c r="F36" s="82"/>
      <c r="G36" s="82"/>
      <c r="H36" s="82"/>
      <c r="I36" s="83"/>
      <c r="J36" s="83"/>
      <c r="K36" s="83"/>
      <c r="L36" s="83"/>
      <c r="M36" s="83"/>
      <c r="N36" s="83"/>
      <c r="O36" s="83"/>
      <c r="P36" s="83"/>
    </row>
  </sheetData>
  <sheetProtection sheet="1" objects="1" scenarios="1" formatCells="0" formatColumns="0" formatRows="0" sort="0" autoFilter="0"/>
  <mergeCells count="5">
    <mergeCell ref="B2:F2"/>
    <mergeCell ref="C3:E3"/>
    <mergeCell ref="B6:F7"/>
    <mergeCell ref="B10:F10"/>
    <mergeCell ref="B13:F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0F8A8-1753-4CF8-BEFE-DFC31292D632}">
  <sheetPr codeName="Sheet3"/>
  <dimension ref="A1:P43"/>
  <sheetViews>
    <sheetView zoomScale="70" zoomScaleNormal="70" workbookViewId="0"/>
  </sheetViews>
  <sheetFormatPr defaultColWidth="8.7109375" defaultRowHeight="14.45"/>
  <cols>
    <col min="1" max="1" width="26.85546875" style="2" customWidth="1"/>
    <col min="2" max="2" width="27.5703125" style="2" customWidth="1"/>
    <col min="3" max="3" width="14.42578125" style="2" customWidth="1"/>
    <col min="4" max="5" width="15.42578125" style="2" customWidth="1"/>
    <col min="6" max="16384" width="8.7109375" style="2"/>
  </cols>
  <sheetData>
    <row r="1" spans="1:6">
      <c r="A1" s="1"/>
      <c r="B1" s="1"/>
      <c r="C1" s="1"/>
      <c r="D1" s="1"/>
      <c r="E1" s="1"/>
      <c r="F1" s="1"/>
    </row>
    <row r="2" spans="1:6">
      <c r="A2" s="1"/>
      <c r="B2" s="1"/>
      <c r="C2" s="1"/>
      <c r="D2" s="1"/>
      <c r="E2" s="1"/>
      <c r="F2" s="1"/>
    </row>
    <row r="3" spans="1:6">
      <c r="A3" s="1"/>
      <c r="B3" s="1"/>
      <c r="C3" s="1"/>
      <c r="D3" s="1"/>
      <c r="E3" s="1"/>
      <c r="F3" s="1"/>
    </row>
    <row r="4" spans="1:6">
      <c r="A4" s="1"/>
      <c r="B4" s="1"/>
      <c r="C4" s="1"/>
      <c r="D4" s="1"/>
      <c r="E4" s="1"/>
      <c r="F4" s="1"/>
    </row>
    <row r="5" spans="1:6">
      <c r="A5" s="1"/>
      <c r="B5" s="1"/>
      <c r="C5" s="1"/>
      <c r="D5" s="1"/>
      <c r="E5" s="1"/>
      <c r="F5" s="1"/>
    </row>
    <row r="6" spans="1:6">
      <c r="A6" s="1"/>
      <c r="B6" s="1"/>
      <c r="C6" s="1"/>
      <c r="D6" s="1"/>
      <c r="E6" s="1"/>
      <c r="F6" s="1"/>
    </row>
    <row r="7" spans="1:6">
      <c r="A7" s="1"/>
      <c r="B7" s="1"/>
      <c r="C7" s="1"/>
      <c r="D7" s="1"/>
      <c r="E7" s="1"/>
      <c r="F7" s="1"/>
    </row>
    <row r="8" spans="1:6">
      <c r="A8" s="1"/>
      <c r="B8" s="1"/>
      <c r="C8" s="1"/>
      <c r="D8" s="1"/>
      <c r="E8" s="1"/>
      <c r="F8" s="1"/>
    </row>
    <row r="9" spans="1:6">
      <c r="A9" s="1"/>
      <c r="B9" s="1"/>
      <c r="C9" s="1"/>
      <c r="D9" s="1"/>
      <c r="E9" s="1"/>
      <c r="F9" s="1"/>
    </row>
    <row r="10" spans="1:6">
      <c r="A10" s="1"/>
      <c r="B10" s="1"/>
      <c r="C10" s="1"/>
      <c r="D10" s="1"/>
      <c r="E10" s="1"/>
      <c r="F10" s="1"/>
    </row>
    <row r="11" spans="1:6">
      <c r="A11" s="1"/>
      <c r="B11" s="1"/>
      <c r="C11" s="1"/>
      <c r="D11" s="1"/>
      <c r="E11" s="1"/>
      <c r="F11" s="1"/>
    </row>
    <row r="12" spans="1:6">
      <c r="A12" s="1"/>
      <c r="B12" s="1"/>
      <c r="C12" s="1"/>
      <c r="D12" s="1"/>
      <c r="E12" s="1"/>
      <c r="F12" s="1"/>
    </row>
    <row r="13" spans="1:6">
      <c r="A13" s="1"/>
      <c r="B13" s="1"/>
      <c r="C13" s="1"/>
      <c r="D13" s="1"/>
      <c r="E13" s="1"/>
      <c r="F13" s="1"/>
    </row>
    <row r="14" spans="1:6">
      <c r="A14" s="1"/>
      <c r="B14" s="1"/>
      <c r="C14" s="1"/>
      <c r="D14" s="1"/>
      <c r="E14" s="1"/>
      <c r="F14" s="1"/>
    </row>
    <row r="15" spans="1:6">
      <c r="A15" s="1"/>
      <c r="B15" s="1"/>
      <c r="C15" s="1"/>
      <c r="D15" s="1"/>
      <c r="E15" s="1"/>
      <c r="F15" s="1"/>
    </row>
    <row r="16" spans="1:6">
      <c r="A16" s="1"/>
      <c r="B16" s="1"/>
      <c r="C16" s="1"/>
      <c r="D16" s="1"/>
      <c r="E16" s="1"/>
      <c r="F16" s="1"/>
    </row>
    <row r="17" spans="1:16">
      <c r="A17" s="1"/>
      <c r="B17" s="1"/>
      <c r="C17" s="1"/>
      <c r="D17" s="1"/>
      <c r="E17" s="1"/>
      <c r="F17" s="1"/>
    </row>
    <row r="18" spans="1:16">
      <c r="A18" s="1"/>
      <c r="B18" s="1"/>
      <c r="C18" s="1"/>
      <c r="D18" s="1"/>
      <c r="E18" s="1"/>
      <c r="F18" s="1"/>
    </row>
    <row r="19" spans="1:16">
      <c r="A19" s="1"/>
      <c r="B19" s="1"/>
      <c r="C19" s="1"/>
      <c r="D19" s="1"/>
      <c r="E19" s="1"/>
      <c r="F19" s="1"/>
    </row>
    <row r="21" spans="1:16" ht="14.65" customHeight="1">
      <c r="A21" s="3" t="s">
        <v>3</v>
      </c>
      <c r="B21" s="96" t="s">
        <v>4</v>
      </c>
      <c r="C21" s="96"/>
      <c r="D21" s="96"/>
      <c r="E21" s="96"/>
      <c r="F21" s="96"/>
      <c r="G21" s="96"/>
      <c r="H21" s="96"/>
      <c r="I21" s="96"/>
      <c r="J21" s="96"/>
      <c r="K21" s="96"/>
      <c r="L21" s="96"/>
      <c r="M21" s="96"/>
      <c r="N21" s="96"/>
      <c r="O21" s="96"/>
      <c r="P21" s="96"/>
    </row>
    <row r="22" spans="1:16" ht="78" customHeight="1">
      <c r="A22" s="4" t="s">
        <v>5</v>
      </c>
      <c r="B22" s="97" t="s">
        <v>6</v>
      </c>
      <c r="C22" s="97"/>
      <c r="D22" s="97"/>
      <c r="E22" s="97"/>
      <c r="F22" s="97"/>
      <c r="G22" s="97"/>
      <c r="H22" s="97"/>
      <c r="I22" s="97"/>
      <c r="J22" s="97"/>
      <c r="K22" s="97"/>
      <c r="L22" s="97"/>
      <c r="M22" s="97"/>
      <c r="N22" s="97"/>
      <c r="O22" s="97"/>
      <c r="P22" s="5"/>
    </row>
    <row r="23" spans="1:16">
      <c r="A23" s="90" t="s">
        <v>7</v>
      </c>
      <c r="B23" s="2" t="s">
        <v>8</v>
      </c>
    </row>
    <row r="25" spans="1:16">
      <c r="A25" s="110" t="s">
        <v>9</v>
      </c>
      <c r="B25" s="102" t="s">
        <v>10</v>
      </c>
      <c r="C25" s="108" t="s">
        <v>11</v>
      </c>
      <c r="D25" s="106" t="s">
        <v>12</v>
      </c>
      <c r="E25" s="107"/>
    </row>
    <row r="26" spans="1:16">
      <c r="A26" s="110"/>
      <c r="B26" s="103"/>
      <c r="C26" s="109"/>
      <c r="D26" s="7" t="s">
        <v>13</v>
      </c>
      <c r="E26" s="8" t="s">
        <v>14</v>
      </c>
    </row>
    <row r="27" spans="1:16" ht="16.350000000000001" customHeight="1">
      <c r="A27" s="110"/>
      <c r="B27" s="9" t="s">
        <v>15</v>
      </c>
      <c r="C27" s="10">
        <v>7.83</v>
      </c>
      <c r="D27" s="10" t="s">
        <v>16</v>
      </c>
      <c r="E27" s="11" t="s">
        <v>16</v>
      </c>
    </row>
    <row r="28" spans="1:16" ht="16.350000000000001" customHeight="1">
      <c r="A28" s="110"/>
      <c r="B28" s="9" t="s">
        <v>17</v>
      </c>
      <c r="C28" s="10">
        <v>11.4</v>
      </c>
      <c r="D28" s="10">
        <v>5.2999999999999999E-2</v>
      </c>
      <c r="E28" s="11">
        <v>0.41199999999999998</v>
      </c>
      <c r="F28" s="1" t="s">
        <v>18</v>
      </c>
      <c r="G28" s="1"/>
      <c r="H28" s="1"/>
      <c r="I28" s="1"/>
      <c r="J28" s="1"/>
      <c r="K28" s="1"/>
      <c r="L28" s="1"/>
      <c r="M28" s="1"/>
      <c r="N28" s="1"/>
      <c r="O28" s="1"/>
      <c r="P28" s="1"/>
    </row>
    <row r="29" spans="1:16" ht="16.350000000000001" customHeight="1">
      <c r="A29" s="110"/>
      <c r="B29" s="9" t="s">
        <v>19</v>
      </c>
      <c r="C29" s="10">
        <v>13.8</v>
      </c>
      <c r="D29" s="10">
        <v>4.2999999999999997E-2</v>
      </c>
      <c r="E29" s="11">
        <v>0.34100000000000003</v>
      </c>
      <c r="F29" s="1" t="s">
        <v>20</v>
      </c>
      <c r="G29" s="1"/>
      <c r="H29" s="1"/>
      <c r="I29" s="1"/>
      <c r="J29" s="1"/>
      <c r="K29" s="1"/>
      <c r="L29" s="1"/>
      <c r="M29" s="1"/>
      <c r="N29" s="1"/>
      <c r="O29" s="1"/>
      <c r="P29" s="1"/>
    </row>
    <row r="30" spans="1:16" ht="16.350000000000001" customHeight="1">
      <c r="A30" s="110"/>
      <c r="B30" s="9" t="s">
        <v>21</v>
      </c>
      <c r="C30" s="10">
        <v>18.600000000000001</v>
      </c>
      <c r="D30" s="10">
        <v>3.7999999999999999E-2</v>
      </c>
      <c r="E30" s="11">
        <v>0.312</v>
      </c>
      <c r="F30" s="1" t="s">
        <v>22</v>
      </c>
      <c r="G30" s="1"/>
      <c r="H30" s="1"/>
      <c r="I30" s="1"/>
      <c r="J30" s="1"/>
      <c r="K30" s="1"/>
      <c r="L30" s="1"/>
      <c r="M30" s="1"/>
      <c r="N30" s="1"/>
      <c r="O30" s="1"/>
      <c r="P30" s="1"/>
    </row>
    <row r="31" spans="1:16" ht="16.350000000000001" customHeight="1">
      <c r="A31" s="110"/>
      <c r="B31" s="9" t="s">
        <v>23</v>
      </c>
      <c r="C31" s="10">
        <v>31.8</v>
      </c>
      <c r="D31" s="10">
        <v>3.5000000000000003E-2</v>
      </c>
      <c r="E31" s="11">
        <v>0.24199999999999999</v>
      </c>
      <c r="F31" s="1" t="s">
        <v>24</v>
      </c>
      <c r="G31" s="1"/>
      <c r="H31" s="1"/>
      <c r="I31" s="1"/>
      <c r="J31" s="1"/>
      <c r="K31" s="1"/>
      <c r="L31" s="1"/>
      <c r="M31" s="1"/>
      <c r="N31" s="1"/>
      <c r="O31" s="1"/>
      <c r="P31" s="1"/>
    </row>
    <row r="32" spans="1:16" ht="16.350000000000001" customHeight="1">
      <c r="A32" s="110"/>
      <c r="B32" s="9" t="s">
        <v>25</v>
      </c>
      <c r="C32" s="10">
        <v>56.8</v>
      </c>
      <c r="D32" s="10">
        <v>1.9E-2</v>
      </c>
      <c r="E32" s="11">
        <v>0.14599999999999999</v>
      </c>
      <c r="F32" s="1" t="s">
        <v>26</v>
      </c>
      <c r="G32" s="1"/>
      <c r="H32" s="1"/>
      <c r="I32" s="1"/>
      <c r="J32" s="1"/>
      <c r="K32" s="1"/>
      <c r="L32" s="1"/>
      <c r="M32" s="1"/>
      <c r="N32" s="1"/>
      <c r="O32" s="1"/>
      <c r="P32" s="1"/>
    </row>
    <row r="33" spans="1:16" ht="16.350000000000001" customHeight="1">
      <c r="A33" s="110"/>
      <c r="B33" s="12" t="s">
        <v>27</v>
      </c>
      <c r="C33" s="13">
        <v>80</v>
      </c>
      <c r="D33" s="13">
        <v>6.3E-2</v>
      </c>
      <c r="E33" s="14">
        <v>0.27700000000000002</v>
      </c>
      <c r="F33" s="104" t="s">
        <v>28</v>
      </c>
      <c r="G33" s="105"/>
      <c r="H33" s="105"/>
      <c r="I33" s="105"/>
      <c r="J33" s="105"/>
      <c r="K33" s="105"/>
      <c r="L33" s="105"/>
      <c r="M33" s="105"/>
      <c r="N33" s="105"/>
      <c r="O33" s="105"/>
      <c r="P33" s="105"/>
    </row>
    <row r="34" spans="1:16" ht="16.350000000000001" customHeight="1">
      <c r="A34" s="110"/>
      <c r="B34" s="15" t="s">
        <v>29</v>
      </c>
      <c r="C34" s="16">
        <v>80</v>
      </c>
      <c r="D34" s="120">
        <v>1.78</v>
      </c>
      <c r="E34" s="121"/>
      <c r="F34" s="104"/>
      <c r="G34" s="105"/>
      <c r="H34" s="105"/>
      <c r="I34" s="105"/>
      <c r="J34" s="105"/>
      <c r="K34" s="105"/>
      <c r="L34" s="105"/>
      <c r="M34" s="105"/>
      <c r="N34" s="105"/>
      <c r="O34" s="105"/>
      <c r="P34" s="105"/>
    </row>
    <row r="35" spans="1:16" ht="16.350000000000001" customHeight="1">
      <c r="A35" s="110"/>
      <c r="B35" s="117" t="s">
        <v>30</v>
      </c>
      <c r="C35" s="118"/>
      <c r="D35" s="118"/>
      <c r="E35" s="119"/>
    </row>
    <row r="36" spans="1:16" ht="16.350000000000001" customHeight="1">
      <c r="A36" s="110"/>
      <c r="B36" s="114" t="s">
        <v>31</v>
      </c>
      <c r="C36" s="115"/>
      <c r="D36" s="115"/>
      <c r="E36" s="116"/>
    </row>
    <row r="37" spans="1:16" ht="16.350000000000001" customHeight="1">
      <c r="A37" s="110"/>
      <c r="B37" s="114" t="s">
        <v>32</v>
      </c>
      <c r="C37" s="115"/>
      <c r="D37" s="115"/>
      <c r="E37" s="116"/>
    </row>
    <row r="38" spans="1:16" ht="16.350000000000001" customHeight="1">
      <c r="A38" s="110"/>
      <c r="B38" s="111" t="s">
        <v>33</v>
      </c>
      <c r="C38" s="112"/>
      <c r="D38" s="112"/>
      <c r="E38" s="113"/>
    </row>
    <row r="39" spans="1:16" ht="23.25" customHeight="1">
      <c r="A39" s="110"/>
      <c r="B39" s="100" t="s">
        <v>34</v>
      </c>
      <c r="C39" s="101"/>
      <c r="D39" s="101"/>
      <c r="E39" s="101"/>
      <c r="F39" s="101"/>
      <c r="G39" s="101"/>
      <c r="H39" s="101"/>
      <c r="I39" s="101"/>
      <c r="J39" s="101"/>
      <c r="K39" s="101"/>
      <c r="L39" s="101"/>
      <c r="M39" s="101"/>
      <c r="N39" s="101"/>
      <c r="O39" s="101"/>
    </row>
    <row r="40" spans="1:16" ht="21.75" customHeight="1">
      <c r="A40" s="110"/>
      <c r="B40" s="100"/>
      <c r="C40" s="101"/>
      <c r="D40" s="101"/>
      <c r="E40" s="101"/>
      <c r="F40" s="101"/>
      <c r="G40" s="101"/>
      <c r="H40" s="101"/>
      <c r="I40" s="101"/>
      <c r="J40" s="101"/>
      <c r="K40" s="101"/>
      <c r="L40" s="101"/>
      <c r="M40" s="101"/>
      <c r="N40" s="101"/>
      <c r="O40" s="101"/>
    </row>
    <row r="41" spans="1:16" ht="31.5" customHeight="1">
      <c r="A41" s="110"/>
      <c r="B41" s="98" t="s">
        <v>35</v>
      </c>
      <c r="C41" s="99"/>
      <c r="D41" s="99"/>
      <c r="E41" s="99"/>
      <c r="F41" s="99"/>
      <c r="G41" s="99"/>
      <c r="H41" s="99"/>
      <c r="I41" s="99"/>
      <c r="J41" s="99"/>
      <c r="K41" s="99"/>
      <c r="L41" s="99"/>
      <c r="M41" s="99"/>
      <c r="N41" s="99"/>
      <c r="O41" s="99"/>
    </row>
    <row r="42" spans="1:16">
      <c r="B42" s="17"/>
      <c r="C42" s="18"/>
      <c r="D42" s="18"/>
      <c r="E42" s="18"/>
      <c r="F42" s="18"/>
      <c r="G42" s="18"/>
      <c r="H42" s="18"/>
      <c r="I42" s="18"/>
      <c r="J42" s="18"/>
      <c r="K42" s="18"/>
      <c r="L42" s="18"/>
      <c r="M42" s="18"/>
      <c r="N42" s="18"/>
      <c r="O42" s="19"/>
    </row>
    <row r="43" spans="1:16">
      <c r="A43" s="20" t="s">
        <v>36</v>
      </c>
      <c r="B43" s="2" t="s">
        <v>37</v>
      </c>
    </row>
  </sheetData>
  <sheetProtection algorithmName="SHA-512" hashValue="nETR7WiTPX+5TlNVVqLGbAYqrFSEmAvnQUbpZKOYXrIdFlzalA6sOZE5Jpm2HwUceviDWwPFjrZOsiAdrRNFkA==" saltValue="0WCf60KecGW8pvSIhLCNiQ==" spinCount="100000" sheet="1" objects="1" scenarios="1" formatCells="0" formatColumns="0" formatRows="0" sort="0" autoFilter="0"/>
  <mergeCells count="14">
    <mergeCell ref="A25:A41"/>
    <mergeCell ref="B38:E38"/>
    <mergeCell ref="B37:E37"/>
    <mergeCell ref="B36:E36"/>
    <mergeCell ref="B35:E35"/>
    <mergeCell ref="D34:E34"/>
    <mergeCell ref="B21:P21"/>
    <mergeCell ref="B22:O22"/>
    <mergeCell ref="B41:O41"/>
    <mergeCell ref="B39:O40"/>
    <mergeCell ref="B25:B26"/>
    <mergeCell ref="F33:P34"/>
    <mergeCell ref="D25:E25"/>
    <mergeCell ref="C25:C26"/>
  </mergeCells>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F6829-988F-4E3D-AC7B-44A8348CA176}">
  <sheetPr codeName="Sheet4">
    <tabColor rgb="FF92D050"/>
    <pageSetUpPr fitToPage="1"/>
  </sheetPr>
  <dimension ref="A1:AQ54"/>
  <sheetViews>
    <sheetView topLeftCell="A3" zoomScaleNormal="100" workbookViewId="0">
      <selection activeCell="A10" sqref="A10"/>
    </sheetView>
  </sheetViews>
  <sheetFormatPr defaultColWidth="8.85546875" defaultRowHeight="14.45"/>
  <cols>
    <col min="1" max="1" width="45.85546875" style="2" customWidth="1"/>
    <col min="2" max="2" width="13.42578125" style="2" customWidth="1"/>
    <col min="3" max="3" width="14.140625" style="2" customWidth="1"/>
    <col min="4" max="4" width="72.5703125" style="2" customWidth="1"/>
    <col min="5" max="43" width="8.85546875" style="21"/>
    <col min="44" max="16384" width="8.85546875" style="2"/>
  </cols>
  <sheetData>
    <row r="1" spans="1:43" s="1" customFormat="1" ht="18.399999999999999" customHeight="1">
      <c r="A1" s="123" t="s">
        <v>38</v>
      </c>
      <c r="B1" s="123"/>
      <c r="C1" s="123"/>
      <c r="D1" s="124"/>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row>
    <row r="2" spans="1:43" s="1" customFormat="1" ht="18.399999999999999" customHeight="1">
      <c r="A2" s="125"/>
      <c r="B2" s="125"/>
      <c r="C2" s="125"/>
      <c r="D2" s="126"/>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row>
    <row r="3" spans="1:43">
      <c r="A3" s="122" t="s">
        <v>39</v>
      </c>
      <c r="B3" s="122"/>
      <c r="C3" s="122"/>
      <c r="D3" s="122"/>
    </row>
    <row r="4" spans="1:43" ht="15" thickBot="1">
      <c r="A4" s="22"/>
      <c r="B4" s="23" t="s">
        <v>40</v>
      </c>
      <c r="C4" s="23" t="s">
        <v>41</v>
      </c>
      <c r="D4" s="23" t="s">
        <v>42</v>
      </c>
    </row>
    <row r="5" spans="1:43" s="27" customFormat="1" ht="15" thickTop="1">
      <c r="A5" s="24" t="s">
        <v>43</v>
      </c>
      <c r="B5" s="85">
        <v>3</v>
      </c>
      <c r="C5" s="85">
        <v>3</v>
      </c>
      <c r="D5" s="25" t="s">
        <v>44</v>
      </c>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row>
    <row r="6" spans="1:43" s="27" customFormat="1">
      <c r="A6" s="28"/>
      <c r="B6" s="29"/>
      <c r="C6" s="29"/>
      <c r="D6" s="30"/>
      <c r="E6" s="31"/>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row>
    <row r="7" spans="1:43" s="27" customFormat="1">
      <c r="A7" s="28"/>
      <c r="B7" s="29"/>
      <c r="C7" s="29"/>
      <c r="D7" s="30"/>
      <c r="E7" s="31"/>
      <c r="F7" s="32"/>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row>
    <row r="8" spans="1:43" s="27" customFormat="1">
      <c r="A8" s="33"/>
      <c r="B8" s="34"/>
      <c r="C8" s="34"/>
      <c r="D8" s="30"/>
      <c r="E8" s="31"/>
      <c r="F8" s="32"/>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row>
    <row r="9" spans="1:43" s="27" customFormat="1">
      <c r="A9" s="35"/>
      <c r="B9" s="29"/>
      <c r="C9" s="29"/>
      <c r="D9" s="36"/>
      <c r="E9" s="26"/>
      <c r="F9" s="26"/>
      <c r="G9" s="32"/>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row>
    <row r="10" spans="1:43" s="41" customFormat="1">
      <c r="A10" s="37" t="s">
        <v>45</v>
      </c>
      <c r="B10" s="38">
        <v>478.13</v>
      </c>
      <c r="C10" s="38">
        <v>478.13</v>
      </c>
      <c r="D10" s="25" t="s">
        <v>46</v>
      </c>
      <c r="E10" s="39"/>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row>
    <row r="11" spans="1:43" s="27" customFormat="1">
      <c r="A11" s="88" t="s">
        <v>47</v>
      </c>
      <c r="B11" s="86"/>
      <c r="C11" s="86"/>
      <c r="D11" s="87"/>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row>
    <row r="12" spans="1:43" s="27" customFormat="1">
      <c r="A12" s="42" t="s">
        <v>48</v>
      </c>
      <c r="B12" s="43">
        <v>1.3</v>
      </c>
      <c r="C12" s="43">
        <v>1.3</v>
      </c>
      <c r="D12" s="44"/>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row>
    <row r="13" spans="1:43">
      <c r="A13" s="45" t="s">
        <v>49</v>
      </c>
      <c r="B13" s="38">
        <v>1E-3</v>
      </c>
      <c r="C13" s="38">
        <v>1E-3</v>
      </c>
      <c r="D13" s="45"/>
    </row>
    <row r="14" spans="1:43">
      <c r="A14" s="45" t="s">
        <v>50</v>
      </c>
      <c r="B14" s="38">
        <v>1E-3</v>
      </c>
      <c r="C14" s="38">
        <v>1E-3</v>
      </c>
      <c r="D14" s="45"/>
    </row>
    <row r="15" spans="1:43">
      <c r="A15" s="45" t="s">
        <v>51</v>
      </c>
      <c r="B15" s="38">
        <v>1</v>
      </c>
      <c r="C15" s="38">
        <v>62</v>
      </c>
      <c r="D15" s="45"/>
    </row>
    <row r="16" spans="1:43">
      <c r="A16" s="45" t="s">
        <v>52</v>
      </c>
      <c r="B16" s="38">
        <v>1</v>
      </c>
      <c r="C16" s="38">
        <v>62</v>
      </c>
      <c r="D16" s="45"/>
    </row>
    <row r="17" spans="1:5">
      <c r="A17" s="46" t="s">
        <v>53</v>
      </c>
      <c r="B17" s="47"/>
      <c r="C17" s="47"/>
      <c r="D17" s="48" t="s">
        <v>54</v>
      </c>
    </row>
    <row r="18" spans="1:5">
      <c r="A18" s="45" t="s">
        <v>55</v>
      </c>
      <c r="B18" s="38" t="s">
        <v>16</v>
      </c>
      <c r="C18" s="38" t="s">
        <v>16</v>
      </c>
      <c r="D18" s="45"/>
    </row>
    <row r="19" spans="1:5">
      <c r="A19" s="45" t="s">
        <v>56</v>
      </c>
      <c r="B19" s="38">
        <v>0.41199999999999998</v>
      </c>
      <c r="C19" s="38">
        <v>5.2999999999999999E-2</v>
      </c>
      <c r="D19" s="45"/>
    </row>
    <row r="20" spans="1:5">
      <c r="A20" s="45" t="s">
        <v>57</v>
      </c>
      <c r="B20" s="38">
        <v>0.34100000000000003</v>
      </c>
      <c r="C20" s="38">
        <v>4.2999999999999997E-2</v>
      </c>
      <c r="D20" s="45"/>
      <c r="E20" s="49"/>
    </row>
    <row r="21" spans="1:5">
      <c r="A21" s="45" t="s">
        <v>58</v>
      </c>
      <c r="B21" s="38">
        <v>0.312</v>
      </c>
      <c r="C21" s="38">
        <v>3.7999999999999999E-2</v>
      </c>
      <c r="D21" s="45"/>
    </row>
    <row r="22" spans="1:5">
      <c r="A22" s="45" t="s">
        <v>59</v>
      </c>
      <c r="B22" s="38">
        <v>0.24199999999999999</v>
      </c>
      <c r="C22" s="38">
        <v>3.5000000000000003E-2</v>
      </c>
      <c r="D22" s="45"/>
    </row>
    <row r="23" spans="1:5">
      <c r="A23" s="45" t="s">
        <v>60</v>
      </c>
      <c r="B23" s="38">
        <v>0.14599999999999999</v>
      </c>
      <c r="C23" s="38">
        <v>1.9E-2</v>
      </c>
      <c r="D23" s="45"/>
    </row>
    <row r="24" spans="1:5">
      <c r="A24" s="45" t="s">
        <v>61</v>
      </c>
      <c r="B24" s="38">
        <f>22.2/80</f>
        <v>0.27749999999999997</v>
      </c>
      <c r="C24" s="38">
        <f>5.04/80</f>
        <v>6.3E-2</v>
      </c>
      <c r="D24" s="45"/>
    </row>
    <row r="25" spans="1:5">
      <c r="A25" s="48" t="s">
        <v>62</v>
      </c>
      <c r="B25" s="48"/>
      <c r="C25" s="48"/>
      <c r="D25" s="50" t="s">
        <v>54</v>
      </c>
    </row>
    <row r="26" spans="1:5">
      <c r="A26" s="45" t="s">
        <v>63</v>
      </c>
      <c r="B26" s="38">
        <v>1.78</v>
      </c>
      <c r="C26" s="38">
        <v>1.78</v>
      </c>
      <c r="D26" s="45"/>
    </row>
    <row r="27" spans="1:5">
      <c r="A27" s="48" t="s">
        <v>64</v>
      </c>
      <c r="B27" s="48"/>
      <c r="C27" s="48"/>
      <c r="D27" s="50"/>
    </row>
    <row r="28" spans="1:5">
      <c r="A28" s="45" t="s">
        <v>65</v>
      </c>
      <c r="B28" s="38">
        <v>2.7</v>
      </c>
      <c r="C28" s="38">
        <v>2.7</v>
      </c>
      <c r="D28" s="25" t="s">
        <v>66</v>
      </c>
    </row>
    <row r="29" spans="1:5">
      <c r="A29" s="45" t="s">
        <v>67</v>
      </c>
      <c r="B29" s="38">
        <v>10.9</v>
      </c>
      <c r="C29" s="38">
        <v>10.9</v>
      </c>
      <c r="D29" s="25" t="s">
        <v>68</v>
      </c>
    </row>
    <row r="30" spans="1:5">
      <c r="A30" s="45" t="s">
        <v>69</v>
      </c>
      <c r="B30" s="38">
        <v>20.58</v>
      </c>
      <c r="C30" s="38">
        <v>20.58</v>
      </c>
      <c r="D30" s="45"/>
      <c r="E30" s="49"/>
    </row>
    <row r="31" spans="1:5">
      <c r="A31" s="122" t="s">
        <v>70</v>
      </c>
      <c r="B31" s="122"/>
      <c r="C31" s="122"/>
      <c r="D31" s="122"/>
    </row>
    <row r="32" spans="1:5">
      <c r="A32" s="51" t="s">
        <v>71</v>
      </c>
      <c r="B32" s="38">
        <v>1.1000000000000001</v>
      </c>
      <c r="C32" s="38">
        <v>1.1000000000000001</v>
      </c>
      <c r="D32" s="45"/>
    </row>
    <row r="33" spans="1:4">
      <c r="A33" s="45" t="s">
        <v>72</v>
      </c>
      <c r="B33" s="38">
        <v>30</v>
      </c>
      <c r="C33" s="38">
        <v>30</v>
      </c>
      <c r="D33" s="45"/>
    </row>
    <row r="34" spans="1:4" s="21" customFormat="1"/>
    <row r="35" spans="1:4" s="21" customFormat="1">
      <c r="D35" s="49"/>
    </row>
    <row r="36" spans="1:4" s="21" customFormat="1"/>
    <row r="37" spans="1:4" s="21" customFormat="1"/>
    <row r="38" spans="1:4" s="21" customFormat="1"/>
    <row r="39" spans="1:4" s="21" customFormat="1"/>
    <row r="40" spans="1:4" s="21" customFormat="1"/>
    <row r="41" spans="1:4" s="21" customFormat="1"/>
    <row r="42" spans="1:4" s="21" customFormat="1"/>
    <row r="43" spans="1:4" s="21" customFormat="1"/>
    <row r="44" spans="1:4" s="21" customFormat="1"/>
    <row r="45" spans="1:4" s="21" customFormat="1"/>
    <row r="46" spans="1:4" s="21" customFormat="1"/>
    <row r="47" spans="1:4" s="21" customFormat="1"/>
    <row r="48" spans="1:4" s="21" customFormat="1"/>
    <row r="49" s="21" customFormat="1"/>
    <row r="50" s="21" customFormat="1"/>
    <row r="51" s="21" customFormat="1"/>
    <row r="52" s="21" customFormat="1"/>
    <row r="53" s="21" customFormat="1"/>
    <row r="54" s="21" customFormat="1"/>
  </sheetData>
  <sheetProtection sheet="1" objects="1" scenarios="1" formatCells="0" formatColumns="0" formatRows="0" sort="0" autoFilter="0"/>
  <mergeCells count="3">
    <mergeCell ref="A3:D3"/>
    <mergeCell ref="A31:D31"/>
    <mergeCell ref="A1:D2"/>
  </mergeCells>
  <hyperlinks>
    <hyperlink ref="D28" r:id="rId1" xr:uid="{4E0C5B25-0DCA-4779-8CB0-A355900FDEBE}"/>
    <hyperlink ref="D29" r:id="rId2" xr:uid="{E543CBB3-2BD9-4C70-A0A9-D585115F59CF}"/>
    <hyperlink ref="D5" r:id="rId3" display="NTP (2000)" xr:uid="{A10F64FC-8A84-46F3-8C23-ECBB1EDB455B}"/>
  </hyperlinks>
  <pageMargins left="0.25" right="0.25" top="0.75" bottom="0.75" header="0.3" footer="0.3"/>
  <pageSetup scale="79" orientation="portrait" horizontalDpi="1200" verticalDpi="1200"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0834A-C24C-4484-A059-42A3136BDF69}">
  <sheetPr codeName="Sheet5">
    <tabColor theme="8" tint="0.59999389629810485"/>
  </sheetPr>
  <dimension ref="A1:P22"/>
  <sheetViews>
    <sheetView zoomScaleNormal="100" workbookViewId="0">
      <selection activeCell="D15" sqref="D15:E17"/>
    </sheetView>
  </sheetViews>
  <sheetFormatPr defaultColWidth="8.7109375" defaultRowHeight="15" customHeight="1"/>
  <cols>
    <col min="1" max="1" width="45.42578125" style="2" customWidth="1"/>
    <col min="2" max="2" width="13.5703125" style="2" customWidth="1"/>
    <col min="3" max="3" width="14.28515625" style="2" customWidth="1"/>
    <col min="4" max="4" width="12.42578125" style="6" customWidth="1"/>
    <col min="5" max="5" width="15.140625" style="2" customWidth="1"/>
    <col min="6" max="6" width="9.5703125" style="2" bestFit="1" customWidth="1"/>
    <col min="7" max="7" width="12" style="2" customWidth="1"/>
    <col min="8" max="8" width="13.85546875" style="2" customWidth="1"/>
    <col min="9" max="11" width="12.28515625" style="2" customWidth="1"/>
    <col min="12" max="12" width="10.5703125" style="2" bestFit="1" customWidth="1"/>
    <col min="13" max="13" width="11.7109375" style="2" customWidth="1"/>
    <col min="14" max="14" width="13.42578125" style="2" customWidth="1"/>
    <col min="15" max="16" width="12.42578125" style="2" customWidth="1"/>
    <col min="17" max="16384" width="8.7109375" style="2"/>
  </cols>
  <sheetData>
    <row r="1" spans="1:16" ht="14.45">
      <c r="A1" s="1"/>
      <c r="B1" s="1"/>
      <c r="C1" s="52"/>
      <c r="D1" s="53"/>
      <c r="E1" s="1"/>
    </row>
    <row r="2" spans="1:16" ht="14.45">
      <c r="A2" s="1"/>
      <c r="B2" s="1"/>
      <c r="C2" s="52"/>
      <c r="D2" s="53"/>
      <c r="E2" s="1"/>
    </row>
    <row r="3" spans="1:16" ht="14.45">
      <c r="A3" s="1"/>
      <c r="B3" s="1"/>
      <c r="C3" s="52"/>
      <c r="D3" s="53"/>
      <c r="E3" s="1"/>
    </row>
    <row r="4" spans="1:16" ht="14.45">
      <c r="A4" s="1"/>
      <c r="B4" s="1"/>
      <c r="C4" s="52"/>
      <c r="D4" s="53"/>
      <c r="E4" s="1"/>
    </row>
    <row r="5" spans="1:16" ht="14.45">
      <c r="A5" s="1"/>
      <c r="B5" s="1"/>
      <c r="C5" s="52"/>
      <c r="D5" s="53"/>
      <c r="E5" s="1"/>
    </row>
    <row r="6" spans="1:16" ht="14.45">
      <c r="A6" s="1"/>
      <c r="B6" s="1"/>
      <c r="C6" s="52"/>
      <c r="D6" s="53"/>
      <c r="E6" s="1"/>
    </row>
    <row r="7" spans="1:16" ht="14.45">
      <c r="A7" s="1"/>
      <c r="B7" s="1"/>
      <c r="C7" s="52"/>
      <c r="D7" s="53"/>
      <c r="E7" s="1"/>
    </row>
    <row r="8" spans="1:16" ht="29.1" customHeight="1">
      <c r="A8" s="131" t="s">
        <v>73</v>
      </c>
      <c r="B8" s="131" t="s">
        <v>74</v>
      </c>
      <c r="C8" s="133" t="s">
        <v>75</v>
      </c>
      <c r="D8" s="131" t="s">
        <v>76</v>
      </c>
      <c r="E8" s="131" t="s">
        <v>77</v>
      </c>
      <c r="F8" s="129" t="s">
        <v>78</v>
      </c>
      <c r="G8" s="130"/>
      <c r="H8" s="130"/>
      <c r="I8" s="130"/>
      <c r="J8" s="130"/>
      <c r="K8" s="54" t="s">
        <v>79</v>
      </c>
      <c r="L8" s="127" t="s">
        <v>80</v>
      </c>
      <c r="M8" s="128"/>
      <c r="N8" s="128"/>
      <c r="O8" s="128"/>
      <c r="P8" s="128"/>
    </row>
    <row r="9" spans="1:16" s="57" customFormat="1" ht="36" customHeight="1" thickBot="1">
      <c r="A9" s="132"/>
      <c r="B9" s="132"/>
      <c r="C9" s="134"/>
      <c r="D9" s="132"/>
      <c r="E9" s="132"/>
      <c r="F9" s="81" t="s">
        <v>81</v>
      </c>
      <c r="G9" s="72" t="s">
        <v>82</v>
      </c>
      <c r="H9" s="55" t="s">
        <v>83</v>
      </c>
      <c r="I9" s="55" t="s">
        <v>84</v>
      </c>
      <c r="J9" s="55" t="s">
        <v>85</v>
      </c>
      <c r="K9" s="55" t="s">
        <v>81</v>
      </c>
      <c r="L9" s="56" t="s">
        <v>86</v>
      </c>
      <c r="M9" s="56" t="s">
        <v>82</v>
      </c>
      <c r="N9" s="56" t="s">
        <v>83</v>
      </c>
      <c r="O9" s="56" t="s">
        <v>84</v>
      </c>
      <c r="P9" s="56" t="s">
        <v>85</v>
      </c>
    </row>
    <row r="10" spans="1:16" s="57" customFormat="1" thickTop="1">
      <c r="A10" s="2" t="s">
        <v>87</v>
      </c>
      <c r="B10" s="20" t="s">
        <v>88</v>
      </c>
      <c r="C10" s="78" t="s">
        <v>88</v>
      </c>
      <c r="D10" s="58">
        <v>3</v>
      </c>
      <c r="E10" s="59">
        <f>D10*Inputs!$B$10*Inputs!$B$13</f>
        <v>1.4343899999999998</v>
      </c>
      <c r="F10" s="79">
        <f>(D10*Inputs!$B$10*Inputs!$B$24*Inputs!$B$13*Inputs!$B$14*Inputs!$B$15)/Inputs!$B$16</f>
        <v>3.9804322499999991E-4</v>
      </c>
      <c r="G10" s="79">
        <f>(D10*Inputs!$B$10*Inputs!$B$26*Inputs!$B$13*Inputs!$B$14*Inputs!$B$15)/Inputs!$B$16</f>
        <v>2.5532141999999999E-3</v>
      </c>
      <c r="H10" s="79">
        <f>(D10*Inputs!$B$10*Inputs!$B$28*Inputs!$B$13*Inputs!$B$14*Inputs!$B$15)/Inputs!$B$16</f>
        <v>3.8728530000000003E-3</v>
      </c>
      <c r="I10" s="60">
        <f>(D10*Inputs!$B$10*Inputs!$B$29*Inputs!$B$13*Inputs!$B$14*Inputs!$B$15)/Inputs!$B$16</f>
        <v>1.5634850999999998E-2</v>
      </c>
      <c r="J10" s="60">
        <f>(D10*Inputs!$B$10*Inputs!$B$30*Inputs!$B$13*Inputs!$B$14*Inputs!$B$15)/Inputs!$B$16</f>
        <v>2.9519746199999995E-2</v>
      </c>
      <c r="K10" s="60">
        <f>(D10*Inputs!$B$10*Inputs!$B$19*Inputs!$B$13*Inputs!$B$14*Inputs!$B$15)/Inputs!$B$16</f>
        <v>5.9096867999999998E-4</v>
      </c>
      <c r="L10" s="61">
        <f>(D10*Inputs!$C$10*Inputs!$C$24*Inputs!$C$13*Inputs!$C$14*Inputs!$C$15)/Inputs!$C$16</f>
        <v>9.0366569999999994E-5</v>
      </c>
      <c r="M10" s="61">
        <f>(D10*Inputs!$C$10*Inputs!$C$26*Inputs!$C$13*Inputs!$C$14*Inputs!$C$15)/Inputs!$C$16</f>
        <v>2.5532141999999999E-3</v>
      </c>
      <c r="N10" s="80">
        <f>(D10*Inputs!$C$10*Inputs!$C$28*Inputs!$C$13*Inputs!$C$14*Inputs!$C$15)/Inputs!$C$16</f>
        <v>3.8728530000000003E-3</v>
      </c>
      <c r="O10" s="61">
        <f>(D10*Inputs!$C$10*Inputs!$C$29*Inputs!$C$13*Inputs!$C$14*Inputs!$C$15)/Inputs!$C$16</f>
        <v>1.5634850999999998E-2</v>
      </c>
      <c r="P10" s="62">
        <f>(D10*Inputs!$C$10*Inputs!$C$30*Inputs!$C$13*Inputs!$C$14*Inputs!$C$15)/Inputs!$C$16</f>
        <v>2.9519746199999995E-2</v>
      </c>
    </row>
    <row r="11" spans="1:16" ht="14.45">
      <c r="A11" s="2" t="s">
        <v>89</v>
      </c>
      <c r="B11" s="63">
        <v>3172</v>
      </c>
      <c r="C11" s="90">
        <v>0</v>
      </c>
      <c r="D11" s="64">
        <v>4.1100000000000003</v>
      </c>
      <c r="E11" s="65">
        <f>D11*Inputs!$B$10*Inputs!$B$13</f>
        <v>1.9651143000000002</v>
      </c>
      <c r="F11" s="60">
        <f>(D11*Inputs!$B$10*Inputs!$B$24*Inputs!$B$13*Inputs!$B$14*Inputs!$B$15)/Inputs!$B$16</f>
        <v>5.4531921824999994E-4</v>
      </c>
      <c r="G11" s="60">
        <f>(D11*Inputs!$B$10*Inputs!$B$26*Inputs!$B$13*Inputs!$B$14*Inputs!$B$15)/Inputs!$B$16</f>
        <v>3.4979034540000005E-3</v>
      </c>
      <c r="H11" s="60">
        <f>(D11*Inputs!$B$10*Inputs!$B$28*Inputs!$B$13*Inputs!$B$14*Inputs!$B$15)/Inputs!$B$16</f>
        <v>5.3058086100000014E-3</v>
      </c>
      <c r="I11" s="60">
        <f>(D11*Inputs!$B$10*Inputs!$B$29*Inputs!$B$13*Inputs!$B$14*Inputs!$B$15)/Inputs!$B$16</f>
        <v>2.1419745870000003E-2</v>
      </c>
      <c r="J11" s="60">
        <f>(D11*Inputs!$B$10*Inputs!$B$30*Inputs!$B$13*Inputs!$B$14*Inputs!$B$15)/Inputs!$B$16</f>
        <v>4.0442052294000004E-2</v>
      </c>
      <c r="K11" s="60">
        <f>(D11*Inputs!$B$10*Inputs!$B$19*Inputs!$B$13*Inputs!$B$14*Inputs!$B$15)/Inputs!$B$16</f>
        <v>8.0962709160000009E-4</v>
      </c>
      <c r="L11" s="61">
        <f>(D11*Inputs!$C$10*Inputs!$C$24*Inputs!$C$13*Inputs!$C$14*Inputs!$C$15)/Inputs!$C$16</f>
        <v>1.2380220090000001E-4</v>
      </c>
      <c r="M11" s="61">
        <f>(D11*Inputs!$C$10*Inputs!$C$26*Inputs!$C$13*Inputs!$C$14*Inputs!$C$15)/Inputs!$C$16</f>
        <v>3.4979034540000005E-3</v>
      </c>
      <c r="N11" s="61">
        <f>(D11*Inputs!$C$10*Inputs!$C$28*Inputs!$C$13*Inputs!$C$14*Inputs!$C$15)/Inputs!$C$16</f>
        <v>5.3058086100000014E-3</v>
      </c>
      <c r="O11" s="61">
        <f>(D11*Inputs!$C$10*Inputs!$C$29*Inputs!$C$13*Inputs!$C$14*Inputs!$C$15)/Inputs!$C$16</f>
        <v>2.1419745870000003E-2</v>
      </c>
      <c r="P11" s="62">
        <f>(D11*Inputs!$C$10*Inputs!$C$30*Inputs!$C$13*Inputs!$C$14*Inputs!$C$15)/Inputs!$C$16</f>
        <v>4.0442052294000004E-2</v>
      </c>
    </row>
    <row r="12" spans="1:16" ht="14.45">
      <c r="A12" s="2" t="s">
        <v>90</v>
      </c>
      <c r="B12" s="63">
        <v>3917</v>
      </c>
      <c r="C12" s="90">
        <v>0</v>
      </c>
      <c r="D12" s="66">
        <v>92.9</v>
      </c>
      <c r="E12" s="65">
        <f>D12*Inputs!$B$10*Inputs!$B$13</f>
        <v>44.418277000000003</v>
      </c>
      <c r="F12" s="60">
        <f>(D12*Inputs!$B$10*Inputs!$B$24*Inputs!$B$13*Inputs!$B$14*Inputs!$B$15)/Inputs!$B$16</f>
        <v>1.23260718675E-2</v>
      </c>
      <c r="G12" s="60">
        <f>(D12*Inputs!$B$10*Inputs!$B$26*Inputs!$B$13*Inputs!$B$14*Inputs!$B$15)/Inputs!$B$16</f>
        <v>7.9064533059999997E-2</v>
      </c>
      <c r="H12" s="60">
        <f>(D12*Inputs!$B$10*Inputs!$B$28*Inputs!$B$13*Inputs!$B$14*Inputs!$B$15)/Inputs!$B$16</f>
        <v>0.11992934790000001</v>
      </c>
      <c r="I12" s="60">
        <f>(D12*Inputs!$B$10*Inputs!$B$29*Inputs!$B$13*Inputs!$B$14*Inputs!$B$15)/Inputs!$B$16</f>
        <v>0.48415921930000011</v>
      </c>
      <c r="J12" s="60">
        <f>(D12*Inputs!$B$10*Inputs!$B$30*Inputs!$B$13*Inputs!$B$14*Inputs!$B$15)/Inputs!$B$16</f>
        <v>0.91412814066000003</v>
      </c>
      <c r="K12" s="60">
        <f>(D12*Inputs!$B$10*Inputs!$B$19*Inputs!$B$13*Inputs!$B$14*Inputs!$B$15)/Inputs!$B$16</f>
        <v>1.8300330124000001E-2</v>
      </c>
      <c r="L12" s="61">
        <f>(D12*Inputs!$C$10*Inputs!$C$24*Inputs!$C$13*Inputs!$C$14*Inputs!$C$15)/Inputs!$C$16</f>
        <v>2.7983514510000005E-3</v>
      </c>
      <c r="M12" s="61">
        <f>(D12*Inputs!$C$10*Inputs!$C$26*Inputs!$C$13*Inputs!$C$14*Inputs!$C$15)/Inputs!$C$16</f>
        <v>7.9064533059999997E-2</v>
      </c>
      <c r="N12" s="61">
        <f>(D12*Inputs!$C$10*Inputs!$C$28*Inputs!$C$13*Inputs!$C$14*Inputs!$C$15)/Inputs!$C$16</f>
        <v>0.11992934790000001</v>
      </c>
      <c r="O12" s="61">
        <f>(D12*Inputs!$C$10*Inputs!$C$29*Inputs!$C$13*Inputs!$C$14*Inputs!$C$15)/Inputs!$C$16</f>
        <v>0.48415921930000011</v>
      </c>
      <c r="P12" s="62">
        <f>(D12*Inputs!$C$10*Inputs!$C$30*Inputs!$C$13*Inputs!$C$14*Inputs!$C$15)/Inputs!$C$16</f>
        <v>0.91412814066000003</v>
      </c>
    </row>
    <row r="13" spans="1:16" ht="14.45">
      <c r="A13" s="2" t="s">
        <v>91</v>
      </c>
      <c r="B13" s="67">
        <v>16555</v>
      </c>
      <c r="C13" s="90">
        <v>0</v>
      </c>
      <c r="D13" s="66">
        <v>22.3</v>
      </c>
      <c r="E13" s="65">
        <f>D13*Inputs!$B$10*Inputs!$B$13</f>
        <v>10.662299000000001</v>
      </c>
      <c r="F13" s="60">
        <f>(D13*Inputs!$B$10*Inputs!$B$24*Inputs!$B$13*Inputs!$B$14*Inputs!$B$15)/Inputs!$B$16</f>
        <v>2.9587879724999998E-3</v>
      </c>
      <c r="G13" s="60">
        <f>(D13*Inputs!$B$10*Inputs!$B$26*Inputs!$B$13*Inputs!$B$14*Inputs!$B$15)/Inputs!$B$16</f>
        <v>1.8978892220000002E-2</v>
      </c>
      <c r="H13" s="60">
        <f>(D13*Inputs!$B$10*Inputs!$B$28*Inputs!$B$13*Inputs!$B$14*Inputs!$B$15)/Inputs!$B$16</f>
        <v>2.8788207300000007E-2</v>
      </c>
      <c r="I13" s="60">
        <f>(D13*Inputs!$B$10*Inputs!$B$29*Inputs!$B$13*Inputs!$B$14*Inputs!$B$15)/Inputs!$B$16</f>
        <v>0.11621905910000001</v>
      </c>
      <c r="J13" s="60">
        <f>(D13*Inputs!$B$10*Inputs!$B$30*Inputs!$B$13*Inputs!$B$14*Inputs!$B$15)/Inputs!$B$16</f>
        <v>0.21943011342000004</v>
      </c>
      <c r="K13" s="60">
        <f>(D13*Inputs!$B$10*Inputs!$B$19*Inputs!$B$13*Inputs!$B$14*Inputs!$B$15)/Inputs!$B$16</f>
        <v>4.3928671880000001E-3</v>
      </c>
      <c r="L13" s="61">
        <f>(D13*Inputs!$C$10*Inputs!$C$24*Inputs!$C$13*Inputs!$C$14*Inputs!$C$15)/Inputs!$C$16</f>
        <v>6.7172483700000008E-4</v>
      </c>
      <c r="M13" s="61">
        <f>(D13*Inputs!$C$10*Inputs!$C$26*Inputs!$C$13*Inputs!$C$14*Inputs!$C$15)/Inputs!$C$16</f>
        <v>1.8978892220000002E-2</v>
      </c>
      <c r="N13" s="61">
        <f>(D13*Inputs!$C$10*Inputs!$C$28*Inputs!$C$13*Inputs!$C$14*Inputs!$C$15)/Inputs!$C$16</f>
        <v>2.8788207300000007E-2</v>
      </c>
      <c r="O13" s="61">
        <f>(D13*Inputs!$C$10*Inputs!$C$29*Inputs!$C$13*Inputs!$C$14*Inputs!$C$15)/Inputs!$C$16</f>
        <v>0.11621905910000001</v>
      </c>
      <c r="P13" s="62">
        <f>(D13*Inputs!$C$10*Inputs!$C$30*Inputs!$C$13*Inputs!$C$14*Inputs!$C$15)/Inputs!$C$16</f>
        <v>0.21943011342000004</v>
      </c>
    </row>
    <row r="14" spans="1:16" ht="14.45">
      <c r="A14" s="2" t="s">
        <v>92</v>
      </c>
      <c r="B14" s="63">
        <v>129618</v>
      </c>
      <c r="C14" s="90">
        <v>0</v>
      </c>
      <c r="D14" s="68">
        <v>2.85</v>
      </c>
      <c r="E14" s="65">
        <f>D14*Inputs!$B$10*Inputs!$B$13</f>
        <v>1.3626704999999999</v>
      </c>
      <c r="F14" s="60">
        <f>(D14*Inputs!$B$10*Inputs!$B$24*Inputs!$B$13*Inputs!$B$14*Inputs!$B$15)/Inputs!$B$16</f>
        <v>3.7814106374999993E-4</v>
      </c>
      <c r="G14" s="60">
        <f>(D14*Inputs!$B$10*Inputs!$B$26*Inputs!$B$13*Inputs!$B$14*Inputs!$B$15)/Inputs!$B$16</f>
        <v>2.4255534900000002E-3</v>
      </c>
      <c r="H14" s="60">
        <f>(D14*Inputs!$B$10*Inputs!$B$28*Inputs!$B$13*Inputs!$B$14*Inputs!$B$15)/Inputs!$B$16</f>
        <v>3.6792103500000004E-3</v>
      </c>
      <c r="I14" s="60">
        <f>(D14*Inputs!$B$10*Inputs!$B$29*Inputs!$B$13*Inputs!$B$14*Inputs!$B$15)/Inputs!$B$16</f>
        <v>1.4853108450000001E-2</v>
      </c>
      <c r="J14" s="60">
        <f>(D14*Inputs!$B$10*Inputs!$B$30*Inputs!$B$13*Inputs!$B$14*Inputs!$B$15)/Inputs!$B$16</f>
        <v>2.8043758889999999E-2</v>
      </c>
      <c r="K14" s="60">
        <f>(D14*Inputs!$B$10*Inputs!$B$19*Inputs!$B$13*Inputs!$B$14*Inputs!$B$15)/Inputs!$B$16</f>
        <v>5.6142024599999997E-4</v>
      </c>
      <c r="L14" s="61">
        <f>(D14*Inputs!$C$10*Inputs!$C$24*Inputs!$C$13*Inputs!$C$14*Inputs!$C$15)/Inputs!$C$16</f>
        <v>8.5848241500000006E-5</v>
      </c>
      <c r="M14" s="61">
        <f>(D14*Inputs!$C$10*Inputs!$C$26*Inputs!$C$13*Inputs!$C$14*Inputs!$C$15)/Inputs!$C$16</f>
        <v>2.4255534900000002E-3</v>
      </c>
      <c r="N14" s="61">
        <f>(D14*Inputs!$C$10*Inputs!$C$28*Inputs!$C$13*Inputs!$C$14*Inputs!$C$15)/Inputs!$C$16</f>
        <v>3.6792103500000004E-3</v>
      </c>
      <c r="O14" s="61">
        <f>(D14*Inputs!$C$10*Inputs!$C$29*Inputs!$C$13*Inputs!$C$14*Inputs!$C$15)/Inputs!$C$16</f>
        <v>1.4853108450000001E-2</v>
      </c>
      <c r="P14" s="62">
        <f>(D14*Inputs!$C$10*Inputs!$C$30*Inputs!$C$13*Inputs!$C$14*Inputs!$C$15)/Inputs!$C$16</f>
        <v>2.8043758889999999E-2</v>
      </c>
    </row>
    <row r="15" spans="1:16" ht="14.45">
      <c r="A15" s="2" t="s">
        <v>90</v>
      </c>
      <c r="B15" s="63">
        <v>3917</v>
      </c>
      <c r="C15" s="90">
        <v>64</v>
      </c>
      <c r="D15" s="66">
        <f>D12*(1-C15/100)</f>
        <v>33.444000000000003</v>
      </c>
      <c r="E15" s="65">
        <f>D15*Inputs!$B$10*Inputs!$B$13</f>
        <v>15.990579720000001</v>
      </c>
      <c r="F15" s="60">
        <f>(D15*Inputs!$B$10*Inputs!$B$24*Inputs!$B$13*Inputs!$B$14*Inputs!$B$15)/Inputs!$B$16</f>
        <v>4.4373858722999999E-3</v>
      </c>
      <c r="G15" s="60">
        <f>(D15*Inputs!$B$10*Inputs!$B$26*Inputs!$B$13*Inputs!$B$14*Inputs!$B$15)/Inputs!$B$16</f>
        <v>2.8463231901600005E-2</v>
      </c>
      <c r="H15" s="60">
        <f>(D15*Inputs!$B$10*Inputs!$B$28*Inputs!$B$13*Inputs!$B$14*Inputs!$B$15)/Inputs!$B$16</f>
        <v>4.3174565244000006E-2</v>
      </c>
      <c r="I15" s="60">
        <f>(D15*Inputs!$B$10*Inputs!$B$29*Inputs!$B$13*Inputs!$B$14*Inputs!$B$15)/Inputs!$B$16</f>
        <v>0.17429731894800002</v>
      </c>
      <c r="J15" s="60">
        <f>(D15*Inputs!$B$10*Inputs!$B$30*Inputs!$B$13*Inputs!$B$14*Inputs!$B$15)/Inputs!$B$16</f>
        <v>0.32908613063760006</v>
      </c>
      <c r="K15" s="60">
        <f>(D15*Inputs!$B$10*Inputs!$B$19*Inputs!$B$13*Inputs!$B$14*Inputs!$B$15)/Inputs!$B$16</f>
        <v>6.5881188446400007E-3</v>
      </c>
      <c r="L15" s="61">
        <f>(D15*Inputs!$C$10*Inputs!$C$24*Inputs!$C$13*Inputs!$C$14*Inputs!$C$15)/Inputs!$C$16</f>
        <v>1.0074065223600003E-3</v>
      </c>
      <c r="M15" s="61">
        <f>(D15*Inputs!$C$10*Inputs!$C$26*Inputs!$C$13*Inputs!$C$14*Inputs!$C$15)/Inputs!$C$16</f>
        <v>2.8463231901600005E-2</v>
      </c>
      <c r="N15" s="61">
        <f>(D15*Inputs!$C$10*Inputs!$C$28*Inputs!$C$13*Inputs!$C$14*Inputs!$C$15)/Inputs!$C$16</f>
        <v>4.3174565244000006E-2</v>
      </c>
      <c r="O15" s="61">
        <f>(D15*Inputs!$C$10*Inputs!$C$29*Inputs!$C$13*Inputs!$C$14*Inputs!$C$15)/Inputs!$C$16</f>
        <v>0.17429731894800002</v>
      </c>
      <c r="P15" s="62">
        <f>(D15*Inputs!$C$10*Inputs!$C$30*Inputs!$C$13*Inputs!$C$14*Inputs!$C$15)/Inputs!$C$16</f>
        <v>0.32908613063760006</v>
      </c>
    </row>
    <row r="16" spans="1:16" ht="14.45">
      <c r="A16" s="2" t="s">
        <v>91</v>
      </c>
      <c r="B16" s="67">
        <v>16555</v>
      </c>
      <c r="C16" s="90">
        <v>64</v>
      </c>
      <c r="D16" s="66">
        <f t="shared" ref="D16:D17" si="0">D13*(1-C16/100)</f>
        <v>8.0280000000000005</v>
      </c>
      <c r="E16" s="65">
        <f>D16*Inputs!$B$10*Inputs!$B$13</f>
        <v>3.8384276400000004</v>
      </c>
      <c r="F16" s="60">
        <f>(D16*Inputs!$B$10*Inputs!$B$24*Inputs!$B$13*Inputs!$B$14*Inputs!$B$15)/Inputs!$B$16</f>
        <v>1.0651636701000001E-3</v>
      </c>
      <c r="G16" s="60">
        <f>(D16*Inputs!$B$10*Inputs!$B$26*Inputs!$B$13*Inputs!$B$14*Inputs!$B$15)/Inputs!$B$16</f>
        <v>6.8324011992000003E-3</v>
      </c>
      <c r="H16" s="60">
        <f>(D16*Inputs!$B$10*Inputs!$B$28*Inputs!$B$13*Inputs!$B$14*Inputs!$B$15)/Inputs!$B$16</f>
        <v>1.0363754628000002E-2</v>
      </c>
      <c r="I16" s="60">
        <f>(D16*Inputs!$B$10*Inputs!$B$29*Inputs!$B$13*Inputs!$B$14*Inputs!$B$15)/Inputs!$B$16</f>
        <v>4.1838861276000006E-2</v>
      </c>
      <c r="J16" s="60">
        <f>(D16*Inputs!$B$10*Inputs!$B$30*Inputs!$B$13*Inputs!$B$14*Inputs!$B$15)/Inputs!$B$16</f>
        <v>7.8994840831199994E-2</v>
      </c>
      <c r="K16" s="60">
        <f>(D16*Inputs!$B$10*Inputs!$B$19*Inputs!$B$13*Inputs!$B$14*Inputs!$B$15)/Inputs!$B$16</f>
        <v>1.58143218768E-3</v>
      </c>
      <c r="L16" s="61">
        <f>(D16*Inputs!$C$10*Inputs!$C$24*Inputs!$C$13*Inputs!$C$14*Inputs!$C$15)/Inputs!$C$16</f>
        <v>2.4182094132000007E-4</v>
      </c>
      <c r="M16" s="61">
        <f>(D16*Inputs!$C$10*Inputs!$C$26*Inputs!$C$13*Inputs!$C$14*Inputs!$C$15)/Inputs!$C$16</f>
        <v>6.8324011992000003E-3</v>
      </c>
      <c r="N16" s="61">
        <f>(D16*Inputs!$C$10*Inputs!$C$28*Inputs!$C$13*Inputs!$C$14*Inputs!$C$15)/Inputs!$C$16</f>
        <v>1.0363754628000002E-2</v>
      </c>
      <c r="O16" s="61">
        <f>(D16*Inputs!$C$10*Inputs!$C$29*Inputs!$C$13*Inputs!$C$14*Inputs!$C$15)/Inputs!$C$16</f>
        <v>4.1838861275999999E-2</v>
      </c>
      <c r="P16" s="62">
        <f>(D16*Inputs!$C$10*Inputs!$C$30*Inputs!$C$13*Inputs!$C$14*Inputs!$C$15)/Inputs!$C$16</f>
        <v>7.8994840831199994E-2</v>
      </c>
    </row>
    <row r="17" spans="1:16" ht="14.45">
      <c r="A17" s="2" t="s">
        <v>92</v>
      </c>
      <c r="B17" s="63">
        <v>129618</v>
      </c>
      <c r="C17" s="90">
        <v>64</v>
      </c>
      <c r="D17" s="66">
        <f t="shared" si="0"/>
        <v>1.026</v>
      </c>
      <c r="E17" s="65">
        <f>D17*Inputs!$B$10*Inputs!$B$13</f>
        <v>0.49056137999999999</v>
      </c>
      <c r="F17" s="60">
        <f>(D17*Inputs!$B$10*Inputs!$B$24*Inputs!$B$13*Inputs!$B$14*Inputs!$B$15)/Inputs!$B$16</f>
        <v>1.3613078294999999E-4</v>
      </c>
      <c r="G17" s="60">
        <f>(D17*Inputs!$B$10*Inputs!$B$26*Inputs!$B$13*Inputs!$B$14*Inputs!$B$15)/Inputs!$B$16</f>
        <v>8.7319925639999993E-4</v>
      </c>
      <c r="H17" s="60">
        <f>(D17*Inputs!$B$10*Inputs!$B$28*Inputs!$B$13*Inputs!$B$14*Inputs!$B$15)/Inputs!$B$16</f>
        <v>1.324515726E-3</v>
      </c>
      <c r="I17" s="60">
        <f>(D17*Inputs!$B$10*Inputs!$B$29*Inputs!$B$13*Inputs!$B$14*Inputs!$B$15)/Inputs!$B$16</f>
        <v>5.3471190419999998E-3</v>
      </c>
      <c r="J17" s="60">
        <f>(D17*Inputs!$B$10*Inputs!$B$30*Inputs!$B$13*Inputs!$B$14*Inputs!$B$15)/Inputs!$B$16</f>
        <v>1.0095753200399999E-2</v>
      </c>
      <c r="K17" s="60">
        <f>(D17*Inputs!$B$10*Inputs!$B$19*Inputs!$B$13*Inputs!$B$14*Inputs!$B$15)/Inputs!$B$16</f>
        <v>2.0211128855999999E-4</v>
      </c>
      <c r="L17" s="61">
        <f>(D17*Inputs!$C$10*Inputs!$C$24*Inputs!$C$13*Inputs!$C$14*Inputs!$C$15)/Inputs!$C$16</f>
        <v>3.0905366940000001E-5</v>
      </c>
      <c r="M17" s="61">
        <f>(D17*Inputs!$C$10*Inputs!$C$26*Inputs!$C$13*Inputs!$C$14*Inputs!$C$15)/Inputs!$C$16</f>
        <v>8.7319925639999993E-4</v>
      </c>
      <c r="N17" s="61">
        <f>(D17*Inputs!$C$10*Inputs!$C$28*Inputs!$C$13*Inputs!$C$14*Inputs!$C$15)/Inputs!$C$16</f>
        <v>1.324515726E-3</v>
      </c>
      <c r="O17" s="61">
        <f>(D17*Inputs!$C$10*Inputs!$C$29*Inputs!$C$13*Inputs!$C$14*Inputs!$C$15)/Inputs!$C$16</f>
        <v>5.3471190419999998E-3</v>
      </c>
      <c r="P17" s="62">
        <f>(D17*Inputs!$C$10*Inputs!$C$30*Inputs!$C$13*Inputs!$C$14*Inputs!$C$15)/Inputs!$C$16</f>
        <v>1.0095753200399999E-2</v>
      </c>
    </row>
    <row r="19" spans="1:16" ht="15" customHeight="1">
      <c r="D19" s="89">
        <f>D11/1000</f>
        <v>4.1099999999999999E-3</v>
      </c>
    </row>
    <row r="20" spans="1:16" ht="15" customHeight="1">
      <c r="A20" s="77" t="s">
        <v>93</v>
      </c>
      <c r="D20" s="89">
        <f t="shared" ref="D20:D22" si="1">D12/1000</f>
        <v>9.290000000000001E-2</v>
      </c>
    </row>
    <row r="21" spans="1:16" ht="15" customHeight="1">
      <c r="D21" s="89">
        <f t="shared" si="1"/>
        <v>2.23E-2</v>
      </c>
    </row>
    <row r="22" spans="1:16" ht="15" customHeight="1">
      <c r="D22" s="89">
        <f t="shared" si="1"/>
        <v>2.8500000000000001E-3</v>
      </c>
    </row>
  </sheetData>
  <sheetProtection sheet="1" objects="1" scenarios="1" formatCells="0" formatColumns="0" formatRows="0" sort="0" autoFilter="0"/>
  <mergeCells count="7">
    <mergeCell ref="L8:P8"/>
    <mergeCell ref="F8:J8"/>
    <mergeCell ref="A8:A9"/>
    <mergeCell ref="B8:B9"/>
    <mergeCell ref="C8:C9"/>
    <mergeCell ref="D8:D9"/>
    <mergeCell ref="E8:E9"/>
  </mergeCells>
  <conditionalFormatting sqref="D10:D17">
    <cfRule type="cellIs" dxfId="3" priority="1" operator="greaterThan">
      <formula>$D$10</formula>
    </cfRule>
  </conditionalFormatting>
  <pageMargins left="0.7" right="0.7" top="0.75" bottom="0.75" header="0.3" footer="0.3"/>
  <pageSetup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68587-7958-4750-9BD0-A6E2B15D9BAE}">
  <sheetPr codeName="Sheet6">
    <tabColor theme="5" tint="0.59999389629810485"/>
  </sheetPr>
  <dimension ref="A1:P22"/>
  <sheetViews>
    <sheetView tabSelected="1" zoomScaleNormal="100" workbookViewId="0">
      <selection activeCell="G1" sqref="G1:G1048576"/>
    </sheetView>
  </sheetViews>
  <sheetFormatPr defaultColWidth="8.7109375" defaultRowHeight="15" customHeight="1"/>
  <cols>
    <col min="1" max="1" width="75.140625" style="2" customWidth="1"/>
    <col min="2" max="2" width="13.140625" style="20" customWidth="1"/>
    <col min="3" max="3" width="14.140625" style="2" customWidth="1"/>
    <col min="4" max="4" width="11.28515625" style="20" customWidth="1"/>
    <col min="5" max="5" width="15.140625" style="20" customWidth="1"/>
    <col min="6" max="6" width="10.28515625" style="2" customWidth="1"/>
    <col min="7" max="7" width="12" style="2" customWidth="1"/>
    <col min="8" max="8" width="13.28515625" style="2" customWidth="1"/>
    <col min="9" max="10" width="12.28515625" style="2" customWidth="1"/>
    <col min="11" max="11" width="15" style="2" customWidth="1"/>
    <col min="12" max="12" width="10.5703125" style="2" bestFit="1" customWidth="1"/>
    <col min="13" max="13" width="11.7109375" style="2" customWidth="1"/>
    <col min="14" max="14" width="13.42578125" style="2" customWidth="1"/>
    <col min="15" max="16" width="12.42578125" style="2" customWidth="1"/>
    <col min="17" max="16384" width="8.7109375" style="2"/>
  </cols>
  <sheetData>
    <row r="1" spans="1:16" ht="15" customHeight="1">
      <c r="A1" s="1"/>
      <c r="B1" s="69"/>
      <c r="C1" s="1"/>
      <c r="D1" s="69"/>
    </row>
    <row r="2" spans="1:16" ht="15" customHeight="1">
      <c r="A2" s="1"/>
      <c r="B2" s="69"/>
      <c r="C2" s="1"/>
      <c r="D2" s="69"/>
    </row>
    <row r="3" spans="1:16" ht="15" customHeight="1">
      <c r="A3" s="1"/>
      <c r="B3" s="69"/>
      <c r="C3" s="1"/>
      <c r="D3" s="69"/>
    </row>
    <row r="4" spans="1:16" ht="15" customHeight="1">
      <c r="A4" s="1"/>
      <c r="B4" s="69"/>
      <c r="C4" s="1"/>
      <c r="D4" s="69"/>
    </row>
    <row r="5" spans="1:16" ht="15" customHeight="1">
      <c r="A5" s="1"/>
      <c r="B5" s="69"/>
      <c r="C5" s="1"/>
      <c r="D5" s="69"/>
    </row>
    <row r="6" spans="1:16" ht="15" customHeight="1">
      <c r="A6" s="1"/>
      <c r="B6" s="69"/>
      <c r="C6" s="1"/>
      <c r="D6" s="69"/>
    </row>
    <row r="7" spans="1:16" ht="46.15" customHeight="1">
      <c r="A7" s="135" t="s">
        <v>73</v>
      </c>
      <c r="B7" s="135" t="s">
        <v>94</v>
      </c>
      <c r="C7" s="133" t="s">
        <v>75</v>
      </c>
      <c r="D7" s="135" t="s">
        <v>76</v>
      </c>
      <c r="E7" s="135" t="s">
        <v>77</v>
      </c>
      <c r="F7" s="70" t="s">
        <v>95</v>
      </c>
      <c r="G7" s="71"/>
      <c r="H7" s="71"/>
      <c r="I7" s="71"/>
      <c r="J7" s="91"/>
      <c r="K7" s="54" t="s">
        <v>96</v>
      </c>
      <c r="L7" s="127" t="s">
        <v>97</v>
      </c>
      <c r="M7" s="128"/>
      <c r="N7" s="128"/>
      <c r="O7" s="128"/>
      <c r="P7" s="128"/>
    </row>
    <row r="8" spans="1:16" s="57" customFormat="1" ht="36" customHeight="1" thickBot="1">
      <c r="A8" s="136"/>
      <c r="B8" s="136"/>
      <c r="C8" s="134"/>
      <c r="D8" s="136"/>
      <c r="E8" s="136"/>
      <c r="F8" s="55" t="s">
        <v>81</v>
      </c>
      <c r="G8" s="72" t="s">
        <v>82</v>
      </c>
      <c r="H8" s="55" t="s">
        <v>83</v>
      </c>
      <c r="I8" s="55" t="s">
        <v>84</v>
      </c>
      <c r="J8" s="55" t="s">
        <v>85</v>
      </c>
      <c r="K8" s="55" t="s">
        <v>98</v>
      </c>
      <c r="L8" s="56" t="s">
        <v>86</v>
      </c>
      <c r="M8" s="73" t="s">
        <v>82</v>
      </c>
      <c r="N8" s="56" t="s">
        <v>99</v>
      </c>
      <c r="O8" s="56" t="s">
        <v>84</v>
      </c>
      <c r="P8" s="56" t="s">
        <v>85</v>
      </c>
    </row>
    <row r="9" spans="1:16" thickTop="1">
      <c r="A9" s="2" t="s">
        <v>87</v>
      </c>
      <c r="B9" s="20" t="s">
        <v>88</v>
      </c>
      <c r="C9" s="78" t="s">
        <v>88</v>
      </c>
      <c r="D9" s="58">
        <v>3</v>
      </c>
      <c r="E9" s="59">
        <f>D9*Inputs!$B$10*Inputs!$B$13</f>
        <v>1.4343899999999998</v>
      </c>
      <c r="F9" s="74">
        <f>Inputs!$B$32/'Exposure '!F10</f>
        <v>2763.5189620423771</v>
      </c>
      <c r="G9" s="74">
        <f>Inputs!$B$32/'Exposure '!G10</f>
        <v>430.82950110492106</v>
      </c>
      <c r="H9" s="74">
        <f>Inputs!$B$32/'Exposure '!H10</f>
        <v>284.02833776546646</v>
      </c>
      <c r="I9" s="74">
        <f>Inputs!$B$32/'Exposure '!I10</f>
        <v>70.355643299702706</v>
      </c>
      <c r="J9" s="74">
        <f>Inputs!$B$32/'Exposure '!J10</f>
        <v>37.263193001300273</v>
      </c>
      <c r="K9" s="74">
        <f>Inputs!$B$32/'Exposure '!K10</f>
        <v>1861.3507572008725</v>
      </c>
      <c r="L9" s="75">
        <f>Inputs!$C$32/'Exposure '!L10</f>
        <v>12172.64304709142</v>
      </c>
      <c r="M9" s="75">
        <f>Inputs!$C$32/'Exposure '!M10</f>
        <v>430.82950110492106</v>
      </c>
      <c r="N9" s="75">
        <f>Inputs!$C$32/'Exposure '!N10</f>
        <v>284.02833776546646</v>
      </c>
      <c r="O9" s="75">
        <f>Inputs!$C$32/'Exposure '!O10</f>
        <v>70.355643299702706</v>
      </c>
      <c r="P9" s="75">
        <f>Inputs!$C$32/'Exposure '!P10</f>
        <v>37.263193001300273</v>
      </c>
    </row>
    <row r="10" spans="1:16" ht="14.45">
      <c r="A10" s="2" t="s">
        <v>89</v>
      </c>
      <c r="B10" s="63">
        <v>3172</v>
      </c>
      <c r="C10" s="90">
        <v>0</v>
      </c>
      <c r="D10" s="64">
        <v>4.1100000000000003</v>
      </c>
      <c r="E10" s="65">
        <f>D10*Inputs!$B$10*Inputs!$B$13</f>
        <v>1.9651143000000002</v>
      </c>
      <c r="F10" s="74">
        <f>Inputs!$B$32/'Exposure '!F11</f>
        <v>2017.1671255783772</v>
      </c>
      <c r="G10" s="74">
        <f>Inputs!$B$32/'Exposure '!G11</f>
        <v>314.47408839775255</v>
      </c>
      <c r="H10" s="74">
        <f>Inputs!$B$32/'Exposure '!H11</f>
        <v>207.31995457333312</v>
      </c>
      <c r="I10" s="74">
        <f>Inputs!$B$32/'Exposure '!I11</f>
        <v>51.35448416036693</v>
      </c>
      <c r="J10" s="74">
        <f>Inputs!$B$32/'Exposure '!J11</f>
        <v>27.199410949854204</v>
      </c>
      <c r="K10" s="74">
        <f>Inputs!$B$32/'Exposure '!K11</f>
        <v>1358.650187737863</v>
      </c>
      <c r="L10" s="75">
        <f>Inputs!$C$32/'Exposure '!L11</f>
        <v>8885.1409102857069</v>
      </c>
      <c r="M10" s="75">
        <f>Inputs!$C$32/'Exposure '!M11</f>
        <v>314.47408839775255</v>
      </c>
      <c r="N10" s="75">
        <f>Inputs!$C$32/'Exposure '!N11</f>
        <v>207.31995457333312</v>
      </c>
      <c r="O10" s="75">
        <f>Inputs!$C$32/'Exposure '!O11</f>
        <v>51.35448416036693</v>
      </c>
      <c r="P10" s="75">
        <f>Inputs!$C$32/'Exposure '!P11</f>
        <v>27.199410949854204</v>
      </c>
    </row>
    <row r="11" spans="1:16" ht="27" customHeight="1">
      <c r="A11" s="2" t="s">
        <v>90</v>
      </c>
      <c r="B11" s="63">
        <v>3917</v>
      </c>
      <c r="C11" s="90">
        <v>0</v>
      </c>
      <c r="D11" s="66">
        <v>92.9</v>
      </c>
      <c r="E11" s="65">
        <f>D11*Inputs!$B$10*Inputs!$B$13</f>
        <v>44.418277000000003</v>
      </c>
      <c r="F11" s="74">
        <f>Inputs!$B$32/'Exposure '!F12</f>
        <v>89.241731820528841</v>
      </c>
      <c r="G11" s="74">
        <f>Inputs!$B$32/'Exposure '!G12</f>
        <v>13.912685719211659</v>
      </c>
      <c r="H11" s="74">
        <f>Inputs!$B$32/'Exposure '!H12</f>
        <v>9.1720668815543522</v>
      </c>
      <c r="I11" s="74">
        <f>Inputs!$B$32/'Exposure '!I12</f>
        <v>2.2719798697428208</v>
      </c>
      <c r="J11" s="74">
        <f>Inputs!$B$32/'Exposure '!J12</f>
        <v>1.203332389708297</v>
      </c>
      <c r="K11" s="74">
        <f>Inputs!$B$32/'Exposure '!K12</f>
        <v>60.108205291739687</v>
      </c>
      <c r="L11" s="75">
        <f>Inputs!$C$32/'Exposure '!L12</f>
        <v>393.08858063804365</v>
      </c>
      <c r="M11" s="75">
        <f>Inputs!$C$32/'Exposure '!M12</f>
        <v>13.912685719211659</v>
      </c>
      <c r="N11" s="75">
        <f>Inputs!$C$32/'Exposure '!N12</f>
        <v>9.1720668815543522</v>
      </c>
      <c r="O11" s="75">
        <f>Inputs!$C$32/'Exposure '!O12</f>
        <v>2.2719798697428208</v>
      </c>
      <c r="P11" s="75">
        <f>Inputs!$C$32/'Exposure '!P12</f>
        <v>1.203332389708297</v>
      </c>
    </row>
    <row r="12" spans="1:16" ht="27.75" customHeight="1">
      <c r="A12" s="2" t="s">
        <v>91</v>
      </c>
      <c r="B12" s="67">
        <v>16555</v>
      </c>
      <c r="C12" s="90">
        <v>0</v>
      </c>
      <c r="D12" s="66">
        <v>22.3</v>
      </c>
      <c r="E12" s="65">
        <f>D12*Inputs!$B$10*Inputs!$B$13</f>
        <v>10.662299000000001</v>
      </c>
      <c r="F12" s="74">
        <f>Inputs!$B$32/'Exposure '!F13</f>
        <v>371.77385139583544</v>
      </c>
      <c r="G12" s="74">
        <f>Inputs!$B$32/'Exposure '!G13</f>
        <v>57.959125709182196</v>
      </c>
      <c r="H12" s="74">
        <f>Inputs!$B$32/'Exposure '!H13</f>
        <v>38.210090282349739</v>
      </c>
      <c r="I12" s="74">
        <f>Inputs!$B$32/'Exposure '!I13</f>
        <v>9.4648847488389283</v>
      </c>
      <c r="J12" s="74">
        <f>Inputs!$B$32/'Exposure '!J13</f>
        <v>5.0129856055560884</v>
      </c>
      <c r="K12" s="74">
        <f>Inputs!$B$32/'Exposure '!K13</f>
        <v>250.40593146200078</v>
      </c>
      <c r="L12" s="75">
        <f>Inputs!$C$32/'Exposure '!L13</f>
        <v>1637.575297814989</v>
      </c>
      <c r="M12" s="75">
        <f>Inputs!$C$32/'Exposure '!M13</f>
        <v>57.959125709182196</v>
      </c>
      <c r="N12" s="75">
        <f>Inputs!$C$32/'Exposure '!N13</f>
        <v>38.210090282349739</v>
      </c>
      <c r="O12" s="75">
        <f>Inputs!$C$32/'Exposure '!O13</f>
        <v>9.4648847488389283</v>
      </c>
      <c r="P12" s="75">
        <f>Inputs!$C$32/'Exposure '!P13</f>
        <v>5.0129856055560884</v>
      </c>
    </row>
    <row r="13" spans="1:16" ht="33" customHeight="1">
      <c r="A13" s="2" t="s">
        <v>92</v>
      </c>
      <c r="B13" s="63">
        <v>129618</v>
      </c>
      <c r="C13" s="90">
        <v>0</v>
      </c>
      <c r="D13" s="68">
        <v>2.85</v>
      </c>
      <c r="E13" s="65">
        <f>D13*Inputs!$B$10*Inputs!$B$13</f>
        <v>1.3626704999999999</v>
      </c>
      <c r="F13" s="74">
        <f>Inputs!$B$32/'Exposure '!F14</f>
        <v>2908.9673284656601</v>
      </c>
      <c r="G13" s="74">
        <f>Inputs!$B$32/'Exposure '!G14</f>
        <v>453.50473800518</v>
      </c>
      <c r="H13" s="74">
        <f>Inputs!$B$32/'Exposure '!H14</f>
        <v>298.97719764785938</v>
      </c>
      <c r="I13" s="74">
        <f>Inputs!$B$32/'Exposure '!I14</f>
        <v>74.058571894423892</v>
      </c>
      <c r="J13" s="74">
        <f>Inputs!$B$32/'Exposure '!J14</f>
        <v>39.224413685579229</v>
      </c>
      <c r="K13" s="74">
        <f>Inputs!$B$32/'Exposure '!K14</f>
        <v>1959.3165865272342</v>
      </c>
      <c r="L13" s="75">
        <f>Inputs!$C$32/'Exposure '!L14</f>
        <v>12813.308470622545</v>
      </c>
      <c r="M13" s="75">
        <f>Inputs!$C$32/'Exposure '!M14</f>
        <v>453.50473800518</v>
      </c>
      <c r="N13" s="75">
        <f>Inputs!$C$32/'Exposure '!N14</f>
        <v>298.97719764785938</v>
      </c>
      <c r="O13" s="75">
        <f>Inputs!$C$32/'Exposure '!O14</f>
        <v>74.058571894423892</v>
      </c>
      <c r="P13" s="75">
        <f>Inputs!$C$32/'Exposure '!P14</f>
        <v>39.224413685579229</v>
      </c>
    </row>
    <row r="14" spans="1:16" ht="27" customHeight="1">
      <c r="A14" s="2" t="s">
        <v>90</v>
      </c>
      <c r="B14" s="63">
        <v>3917</v>
      </c>
      <c r="C14" s="90">
        <v>64</v>
      </c>
      <c r="D14" s="66">
        <f>D11*(1-C14/100)</f>
        <v>33.444000000000003</v>
      </c>
      <c r="E14" s="65">
        <f>D14*Inputs!$B$10*Inputs!$B$13</f>
        <v>15.990579720000001</v>
      </c>
      <c r="F14" s="74">
        <f>Inputs!$B$32/'Exposure '!F15</f>
        <v>247.893699501469</v>
      </c>
      <c r="G14" s="74">
        <f>Inputs!$B$32/'Exposure '!G15</f>
        <v>38.646349220032377</v>
      </c>
      <c r="H14" s="74">
        <f>Inputs!$B$32/'Exposure '!H15</f>
        <v>25.477963559873199</v>
      </c>
      <c r="I14" s="74">
        <f>Inputs!$B$32/'Exposure '!I15</f>
        <v>6.3110551937300583</v>
      </c>
      <c r="J14" s="74">
        <f>Inputs!$B$32/'Exposure '!J15</f>
        <v>3.3425899714119356</v>
      </c>
      <c r="K14" s="74">
        <f>Inputs!$B$32/'Exposure '!K15</f>
        <v>166.96723692149914</v>
      </c>
      <c r="L14" s="75">
        <f>Inputs!$C$32/'Exposure '!L15</f>
        <v>1091.9127239945656</v>
      </c>
      <c r="M14" s="75">
        <f>Inputs!$C$32/'Exposure '!M15</f>
        <v>38.646349220032377</v>
      </c>
      <c r="N14" s="75">
        <f>Inputs!$C$32/'Exposure '!N15</f>
        <v>25.477963559873199</v>
      </c>
      <c r="O14" s="75">
        <f>Inputs!$C$32/'Exposure '!O15</f>
        <v>6.3110551937300583</v>
      </c>
      <c r="P14" s="75">
        <f>Inputs!$C$32/'Exposure '!P15</f>
        <v>3.3425899714119356</v>
      </c>
    </row>
    <row r="15" spans="1:16" ht="27.75" customHeight="1">
      <c r="A15" s="2" t="s">
        <v>91</v>
      </c>
      <c r="B15" s="67">
        <v>16555</v>
      </c>
      <c r="C15" s="90">
        <v>64</v>
      </c>
      <c r="D15" s="66">
        <f t="shared" ref="D15:D16" si="0">D12*(1-C15/100)</f>
        <v>8.0280000000000005</v>
      </c>
      <c r="E15" s="65">
        <f>D15*Inputs!$B$10*Inputs!$B$13</f>
        <v>3.8384276400000004</v>
      </c>
      <c r="F15" s="74">
        <f>Inputs!$B$32/'Exposure '!F16</f>
        <v>1032.7051427662093</v>
      </c>
      <c r="G15" s="74">
        <f>Inputs!$B$32/'Exposure '!G16</f>
        <v>160.997571414395</v>
      </c>
      <c r="H15" s="74">
        <f>Inputs!$B$32/'Exposure '!H16</f>
        <v>106.13913967319372</v>
      </c>
      <c r="I15" s="74">
        <f>Inputs!$B$32/'Exposure '!I16</f>
        <v>26.291346524552576</v>
      </c>
      <c r="J15" s="74">
        <f>Inputs!$B$32/'Exposure '!J16</f>
        <v>13.924960015433582</v>
      </c>
      <c r="K15" s="74">
        <f>Inputs!$B$32/'Exposure '!K16</f>
        <v>695.57203183889101</v>
      </c>
      <c r="L15" s="75">
        <f>Inputs!$C$32/'Exposure '!L16</f>
        <v>4548.8202717083022</v>
      </c>
      <c r="M15" s="75">
        <f>Inputs!$C$32/'Exposure '!M16</f>
        <v>160.997571414395</v>
      </c>
      <c r="N15" s="75">
        <f>Inputs!$C$32/'Exposure '!N16</f>
        <v>106.13913967319372</v>
      </c>
      <c r="O15" s="75">
        <f>Inputs!$C$32/'Exposure '!O16</f>
        <v>26.29134652455258</v>
      </c>
      <c r="P15" s="75">
        <f>Inputs!$C$32/'Exposure '!P16</f>
        <v>13.924960015433582</v>
      </c>
    </row>
    <row r="16" spans="1:16" ht="33" customHeight="1">
      <c r="A16" s="2" t="s">
        <v>92</v>
      </c>
      <c r="B16" s="63">
        <v>129618</v>
      </c>
      <c r="C16" s="90">
        <v>64</v>
      </c>
      <c r="D16" s="66">
        <f t="shared" si="0"/>
        <v>1.026</v>
      </c>
      <c r="E16" s="65">
        <f>D16*Inputs!$B$10*Inputs!$B$13</f>
        <v>0.49056137999999999</v>
      </c>
      <c r="F16" s="74">
        <f>Inputs!$B$32/'Exposure '!F17</f>
        <v>8080.4648012934995</v>
      </c>
      <c r="G16" s="74">
        <f>Inputs!$B$32/'Exposure '!G17</f>
        <v>1259.7353833477225</v>
      </c>
      <c r="H16" s="74">
        <f>Inputs!$B$32/'Exposure '!H17</f>
        <v>830.49221568849839</v>
      </c>
      <c r="I16" s="74">
        <f>Inputs!$B$32/'Exposure '!I17</f>
        <v>205.71825526228861</v>
      </c>
      <c r="J16" s="74">
        <f>Inputs!$B$32/'Exposure '!J17</f>
        <v>108.95670468216453</v>
      </c>
      <c r="K16" s="74">
        <f>Inputs!$B$32/'Exposure '!K17</f>
        <v>5442.5460736867617</v>
      </c>
      <c r="L16" s="75">
        <f>Inputs!$C$32/'Exposure '!L17</f>
        <v>35592.523529507074</v>
      </c>
      <c r="M16" s="75">
        <f>Inputs!$C$32/'Exposure '!M17</f>
        <v>1259.7353833477225</v>
      </c>
      <c r="N16" s="75">
        <f>Inputs!$C$32/'Exposure '!N17</f>
        <v>830.49221568849839</v>
      </c>
      <c r="O16" s="75">
        <f>Inputs!$C$32/'Exposure '!O17</f>
        <v>205.71825526228861</v>
      </c>
      <c r="P16" s="75">
        <f>Inputs!$C$32/'Exposure '!P17</f>
        <v>108.95670468216453</v>
      </c>
    </row>
    <row r="21" spans="1:1" ht="15" customHeight="1">
      <c r="A21" s="77" t="s">
        <v>93</v>
      </c>
    </row>
    <row r="22" spans="1:1" ht="15" customHeight="1">
      <c r="A22" s="76" t="s">
        <v>100</v>
      </c>
    </row>
  </sheetData>
  <sheetProtection sheet="1" objects="1" scenarios="1" formatCells="0" formatColumns="0" formatRows="0" sort="0" autoFilter="0"/>
  <autoFilter ref="A8:O13" xr:uid="{DF168587-7958-4750-9BD0-A6E2B15D9BAE}"/>
  <mergeCells count="6">
    <mergeCell ref="L7:P7"/>
    <mergeCell ref="A7:A8"/>
    <mergeCell ref="E7:E8"/>
    <mergeCell ref="D7:D8"/>
    <mergeCell ref="C7:C8"/>
    <mergeCell ref="B7:B8"/>
  </mergeCells>
  <phoneticPr fontId="3" type="noConversion"/>
  <conditionalFormatting sqref="D9:D13">
    <cfRule type="cellIs" dxfId="2" priority="2" operator="greaterThan">
      <formula>$D$9</formula>
    </cfRule>
  </conditionalFormatting>
  <conditionalFormatting sqref="D14:D16">
    <cfRule type="cellIs" dxfId="1" priority="1" operator="greaterThan">
      <formula>$D$10</formula>
    </cfRule>
  </conditionalFormatting>
  <pageMargins left="0.7" right="0.7" top="0.75" bottom="0.75" header="0.3" footer="0.3"/>
  <pageSetup orientation="portrait" horizontalDpi="1200" verticalDpi="1200" r:id="rId1"/>
  <drawing r:id="rId2"/>
  <extLst>
    <ext xmlns:x14="http://schemas.microsoft.com/office/spreadsheetml/2009/9/main" uri="{78C0D931-6437-407d-A8EE-F0AAD7539E65}">
      <x14:conditionalFormattings>
        <x14:conditionalFormatting xmlns:xm="http://schemas.microsoft.com/office/excel/2006/main">
          <x14:cfRule type="cellIs" priority="5" operator="lessThan" id="{6F782386-31F8-4F4E-A374-9163BE25833A}">
            <xm:f>Inputs!$B$33</xm:f>
            <x14:dxf>
              <font>
                <color rgb="FF9C0006"/>
              </font>
              <fill>
                <patternFill>
                  <bgColor rgb="FFFFC7CE"/>
                </patternFill>
              </fill>
            </x14:dxf>
          </x14:cfRule>
          <xm:sqref>F9:P16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2024-09-30T20:42:55+00:00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j747ac98061d40f0aa7bd47e1db5675d xmlns="4ffa91fb-a0ff-4ac5-b2db-65c790d184a4">
      <Terms xmlns="http://schemas.microsoft.com/office/infopath/2007/PartnerControls"/>
    </j747ac98061d40f0aa7bd47e1db5675d>
    <lcf76f155ced4ddcb4097134ff3c332f xmlns="ead8da0f-3542-4e50-96c8-f1f698624e86">
      <Terms xmlns="http://schemas.microsoft.com/office/infopath/2007/PartnerControls"/>
    </lcf76f155ced4ddcb4097134ff3c332f>
    <TaxCatchAll xmlns="4ffa91fb-a0ff-4ac5-b2db-65c790d184a4" xsi:nil="true"/>
    <e3f09c3df709400db2417a7161762d62 xmlns="4ffa91fb-a0ff-4ac5-b2db-65c790d184a4">
      <Terms xmlns="http://schemas.microsoft.com/office/infopath/2007/PartnerControls"/>
    </e3f09c3df709400db2417a7161762d62>
    <External_x0020_Contributor xmlns="4ffa91fb-a0ff-4ac5-b2db-65c790d184a4"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3087CF-6683-41A3-9212-6EA7E0929D4A}"/>
</file>

<file path=customXml/itemProps2.xml><?xml version="1.0" encoding="utf-8"?>
<ds:datastoreItem xmlns:ds="http://schemas.openxmlformats.org/officeDocument/2006/customXml" ds:itemID="{2F297274-005D-4979-B855-73E08CB7D76D}"/>
</file>

<file path=customXml/itemProps3.xml><?xml version="1.0" encoding="utf-8"?>
<ds:datastoreItem xmlns:ds="http://schemas.openxmlformats.org/officeDocument/2006/customXml" ds:itemID="{C5597BAD-1AE5-428D-860C-E340BE3427A3}"/>
</file>

<file path=customXml/itemProps4.xml><?xml version="1.0" encoding="utf-8"?>
<ds:datastoreItem xmlns:ds="http://schemas.openxmlformats.org/officeDocument/2006/customXml" ds:itemID="{AEA1FF2D-6F4C-475A-B4EE-B850A696343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Peppriell, Ashley</cp:lastModifiedBy>
  <cp:revision>1</cp:revision>
  <dcterms:created xsi:type="dcterms:W3CDTF">2025-08-01T03:36:57Z</dcterms:created>
  <dcterms:modified xsi:type="dcterms:W3CDTF">2025-12-18T18:39:39Z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Document_x0020_Type">
    <vt:lpwstr/>
  </property>
  <property fmtid="{D5CDD505-2E9C-101B-9397-08002B2CF9AE}" pid="4" name="MediaServiceImageTags">
    <vt:lpwstr/>
  </property>
  <property fmtid="{D5CDD505-2E9C-101B-9397-08002B2CF9AE}" pid="5" name="ContentTypeId">
    <vt:lpwstr>0x010100D723352F79007E408EFF44D6142FFCE2</vt:lpwstr>
  </property>
  <property fmtid="{D5CDD505-2E9C-101B-9397-08002B2CF9AE}" pid="6" name="EPA Subject">
    <vt:lpwstr/>
  </property>
  <property fmtid="{D5CDD505-2E9C-101B-9397-08002B2CF9AE}" pid="7" name="EPA_x0020_Subject">
    <vt:lpwstr/>
  </property>
  <property fmtid="{D5CDD505-2E9C-101B-9397-08002B2CF9AE}" pid="8" name="Document Type">
    <vt:lpwstr/>
  </property>
</Properties>
</file>